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694" documentId="120_S{2AC9BD13-BADA-5192-A53E-5A8FF88502F6}" xr6:coauthVersionLast="47" xr6:coauthVersionMax="47" xr10:uidLastSave="{8A6F86AA-801E-42AC-BDB8-3852A56D017C}"/>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3" i="9"/>
  <c r="B4" i="9"/>
  <c r="B5" i="9"/>
  <c r="B6" i="9"/>
  <c r="B7" i="9"/>
  <c r="B8" i="9"/>
  <c r="B9" i="9"/>
  <c r="B10" i="9"/>
  <c r="B11" i="9"/>
  <c r="B12" i="9"/>
  <c r="B13" i="9"/>
  <c r="B14" i="9"/>
  <c r="B15" i="9"/>
  <c r="B16" i="9"/>
  <c r="B17" i="9"/>
  <c r="B18" i="9"/>
  <c r="B19" i="9"/>
  <c r="B20" i="9"/>
  <c r="B21" i="9"/>
  <c r="B22" i="9"/>
  <c r="G3" i="9"/>
  <c r="G4" i="9"/>
  <c r="G5" i="9"/>
  <c r="G6" i="9"/>
  <c r="G7" i="9"/>
  <c r="G8" i="9"/>
  <c r="G9" i="9"/>
  <c r="G10" i="9"/>
  <c r="G11" i="9"/>
  <c r="G12" i="9"/>
  <c r="G13" i="9"/>
  <c r="G14" i="9"/>
  <c r="G15" i="9"/>
  <c r="G16" i="9"/>
  <c r="G17" i="9"/>
  <c r="G18" i="9"/>
  <c r="G19" i="9"/>
  <c r="G20" i="9"/>
  <c r="G21" i="9"/>
  <c r="G22" i="9"/>
  <c r="I3" i="9"/>
  <c r="I4" i="9"/>
  <c r="I5" i="9"/>
  <c r="I6" i="9"/>
  <c r="I7" i="9"/>
  <c r="I8" i="9"/>
  <c r="I9" i="9"/>
  <c r="I10" i="9"/>
  <c r="I11" i="9"/>
  <c r="I12" i="9"/>
  <c r="I13" i="9"/>
  <c r="I14" i="9"/>
  <c r="I15" i="9"/>
  <c r="I16" i="9"/>
  <c r="I17" i="9"/>
  <c r="I18" i="9"/>
  <c r="I19" i="9"/>
  <c r="I20" i="9"/>
  <c r="I21" i="9"/>
  <c r="I22" i="9"/>
  <c r="L3" i="9"/>
  <c r="L4" i="9"/>
  <c r="L5" i="9"/>
  <c r="L6" i="9"/>
  <c r="L7" i="9"/>
  <c r="L8" i="9"/>
  <c r="L9" i="9"/>
  <c r="L10" i="9"/>
  <c r="L11" i="9"/>
  <c r="L12" i="9"/>
  <c r="L13" i="9"/>
  <c r="L14" i="9"/>
  <c r="L15" i="9"/>
  <c r="L16" i="9"/>
  <c r="L17" i="9"/>
  <c r="L18" i="9"/>
  <c r="L19" i="9"/>
  <c r="L20" i="9"/>
  <c r="L21" i="9"/>
  <c r="L22" i="9"/>
  <c r="J3" i="9"/>
  <c r="J4" i="9"/>
  <c r="J5" i="9"/>
  <c r="J6" i="9"/>
  <c r="J7" i="9"/>
  <c r="J8" i="9"/>
  <c r="J9" i="9"/>
  <c r="J10" i="9"/>
  <c r="J11" i="9"/>
  <c r="J12" i="9"/>
  <c r="J13" i="9"/>
  <c r="J14" i="9"/>
  <c r="J15" i="9"/>
  <c r="J16" i="9"/>
  <c r="J17" i="9"/>
  <c r="J18" i="9"/>
  <c r="J19" i="9"/>
  <c r="J20" i="9"/>
  <c r="J21" i="9"/>
  <c r="J22" i="9"/>
  <c r="L2" i="9"/>
  <c r="J2" i="9"/>
  <c r="I2" i="9"/>
  <c r="B2" i="9"/>
  <c r="G2"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<sst xmlns="http://schemas.openxmlformats.org/spreadsheetml/2006/main" count="180280" uniqueCount="39123">
  <si>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</si>
  <si>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</si>
  <si>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</si>
  <si>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</si>
  <si>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</si>
  <si>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</si>
  <si>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</si>
  <si>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</si>
  <si>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</si>
  <si>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</si>
  <si>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</si>
  <si>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</si>
  <si>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</si>
  <si>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</si>
  <si>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</si>
  <si>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</si>
  <si>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</si>
  <si>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</si>
  <si>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</si>
  <si>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</si>
  <si>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</si>
  <si>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</si>
  <si>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</si>
  <si>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</si>
  <si>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</si>
  <si>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</si>
  <si>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</si>
  <si>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</si>
  <si>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</si>
  <si>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</si>
  <si>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</si>
  <si>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</si>
  <si>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</si>
  <si>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</si>
  <si>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</si>
  <si>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</si>
  <si>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</si>
  <si>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</si>
  <si>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</si>
  <si>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</si>
  <si>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</si>
  <si>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</si>
  <si>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</si>
  <si>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</si>
  <si>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</si>
  <si>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</si>
  <si>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</si>
  <si>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</si>
  <si>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</si>
  <si>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</si>
  <si>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</si>
  <si>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</si>
  <si>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</si>
  <si>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</si>
  <si>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</si>
  <si>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</si>
  <si>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</si>
  <si>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</si>
  <si>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</si>
  <si>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</si>
  <si>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</si>
  <si>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</si>
  <si>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</si>
  <si>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</si>
  <si>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</si>
  <si>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</si>
  <si>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</si>
  <si>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</si>
  <si>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</si>
  <si>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</si>
  <si>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</si>
  <si>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</si>
  <si>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</si>
  <si>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</si>
  <si>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</si>
  <si>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</si>
  <si>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</si>
  <si>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</si>
  <si>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</si>
  <si>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</si>
  <si>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</si>
  <si>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</si>
  <si>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</si>
  <si>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</si>
  <si>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</si>
  <si>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</si>
  <si>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</si>
  <si>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</si>
  <si>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</si>
  <si>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</si>
  <si>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</si>
  <si>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</si>
  <si>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</si>
  <si>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</si>
  <si>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</si>
  <si>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</si>
  <si>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</si>
  <si>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</si>
  <si>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</si>
  <si>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</si>
  <si>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</si>
  <si>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</si>
  <si>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</si>
  <si>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</si>
  <si>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</si>
  <si>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</si>
  <si>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</si>
  <si>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</si>
  <si>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</si>
  <si>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</si>
  <si>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</si>
  <si>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</si>
  <si>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</si>
  <si>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</si>
  <si>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</si>
  <si>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</si>
  <si>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</si>
  <si>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</si>
  <si>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</si>
  <si>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</si>
  <si>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</si>
  <si>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</si>
  <si>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</si>
  <si>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</si>
  <si>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</si>
  <si>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</si>
  <si>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</si>
  <si>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</si>
  <si>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</si>
  <si>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</si>
  <si>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</si>
  <si>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</si>
  <si>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</si>
  <si>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</si>
  <si>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</si>
  <si>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</si>
  <si>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</si>
  <si>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</si>
  <si>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</si>
  <si>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</si>
  <si>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</si>
  <si>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</si>
  <si>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</si>
  <si>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</si>
  <si>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</si>
  <si>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</si>
  <si>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</si>
  <si>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</si>
  <si>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</si>
  <si>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</si>
  <si>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</si>
  <si>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</si>
  <si>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</si>
  <si>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</si>
  <si>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</si>
  <si>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</si>
  <si>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</si>
  <si>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</si>
  <si>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</si>
  <si>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</si>
  <si>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</si>
  <si>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</si>
  <si>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</si>
  <si>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</si>
  <si>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</si>
  <si>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</si>
  <si>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</si>
  <si>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</si>
  <si>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</si>
  <si>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</si>
  <si>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</si>
  <si>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</si>
  <si>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</si>
  <si>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</si>
  <si>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</si>
  <si>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</si>
  <si>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</si>
  <si>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</si>
  <si>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</si>
  <si>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</si>
  <si>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</si>
  <si>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</si>
  <si>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</si>
  <si>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</si>
  <si>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</si>
  <si>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</si>
  <si>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</si>
  <si>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</si>
  <si>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</si>
  <si>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</si>
  <si>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</si>
  <si>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</si>
  <si>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</si>
  <si>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</si>
  <si>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</si>
  <si>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</si>
  <si>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</si>
  <si>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</si>
  <si>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</si>
  <si>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</si>
  <si>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</si>
  <si>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</si>
  <si>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</si>
  <si>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</si>
  <si>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</si>
  <si>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</si>
  <si>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</si>
  <si>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</si>
  <si>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</si>
  <si>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</si>
  <si>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</si>
  <si>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</si>
  <si>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</si>
  <si>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</si>
  <si>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</si>
  <si>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</si>
  <si>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</si>
  <si>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</si>
  <si>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</si>
  <si>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</si>
  <si>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</si>
  <si>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</si>
  <si>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</si>
  <si>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</si>
  <si>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</si>
  <si>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</si>
  <si>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</si>
  <si>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</si>
  <si>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</si>
  <si>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</si>
  <si>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</si>
  <si>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</si>
  <si>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</si>
  <si>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</si>
  <si>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</si>
  <si>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</si>
  <si>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</si>
  <si>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</si>
  <si>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</si>
  <si>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</si>
  <si>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</si>
  <si>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</si>
  <si>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</si>
  <si>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</si>
  <si>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</si>
  <si>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</si>
  <si>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</si>
  <si>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</si>
  <si>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</si>
  <si>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</si>
  <si>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</si>
  <si>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</si>
  <si>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</si>
  <si>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</si>
  <si>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</si>
  <si>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</si>
  <si>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</si>
  <si>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</si>
  <si>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</si>
  <si>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</si>
  <si>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</si>
  <si>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</si>
  <si>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</si>
  <si>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</si>
  <si>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</si>
  <si>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</si>
  <si>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</si>
  <si>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</si>
  <si>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</si>
  <si>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</si>
  <si>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</si>
  <si>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</si>
  <si>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</si>
  <si>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</si>
  <si>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</si>
  <si>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</si>
  <si>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</si>
  <si>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</si>
  <si>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</si>
  <si>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</si>
  <si>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</si>
  <si>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</si>
  <si>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</si>
  <si>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</si>
  <si>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</si>
  <si>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</si>
  <si>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</si>
  <si>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</si>
  <si>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</si>
  <si>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</si>
  <si>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</si>
  <si>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</si>
  <si>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</si>
  <si>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</si>
  <si>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</si>
  <si>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</si>
  <si>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</si>
  <si>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</si>
  <si>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</si>
  <si>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</si>
  <si>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</si>
  <si>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</si>
  <si>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</si>
  <si>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</si>
  <si>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</si>
  <si>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</si>
  <si>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</si>
  <si>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</si>
  <si>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</si>
  <si>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</si>
  <si>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</si>
  <si>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</si>
  <si>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</si>
  <si>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</si>
  <si>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</si>
  <si>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</si>
  <si>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</si>
  <si>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</si>
  <si>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</si>
  <si>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</si>
  <si>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</si>
  <si>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</si>
  <si>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</si>
  <si>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</si>
  <si>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</si>
  <si>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</si>
  <si>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</si>
  <si>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</si>
  <si>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</si>
  <si>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</si>
  <si>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</si>
  <si>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</si>
  <si>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</si>
  <si>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</si>
  <si>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</si>
  <si>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</si>
  <si>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</si>
  <si>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</si>
  <si>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</si>
  <si>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</si>
  <si>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</si>
  <si>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</si>
  <si>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</si>
  <si>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</si>
  <si>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</si>
  <si>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</si>
  <si>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</si>
  <si>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</si>
  <si>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</si>
  <si>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</si>
  <si>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</si>
  <si>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</si>
  <si>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</si>
  <si>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</si>
  <si>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</si>
  <si>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</si>
  <si>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</si>
  <si>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</si>
  <si>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</si>
  <si>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</si>
  <si>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</si>
  <si>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</si>
  <si>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</si>
  <si>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</si>
  <si>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</si>
  <si>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</si>
  <si>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</si>
  <si>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</si>
  <si>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</si>
  <si>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</si>
  <si>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</si>
  <si>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</si>
  <si>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</si>
  <si>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</si>
  <si>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</si>
  <si>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</si>
  <si>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</si>
  <si>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</si>
  <si>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</si>
  <si>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</si>
  <si>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</si>
  <si>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</si>
  <si>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</si>
  <si>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</si>
  <si>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</si>
  <si>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</si>
  <si>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</si>
  <si>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</si>
  <si>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</si>
  <si>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</si>
  <si>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</si>
  <si>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</si>
  <si>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</si>
  <si>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</si>
  <si>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</si>
  <si>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</si>
  <si>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</si>
  <si>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</si>
  <si>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</si>
  <si>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</si>
  <si>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</si>
  <si>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</si>
  <si>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</si>
  <si>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</si>
  <si>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</si>
  <si>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</si>
  <si>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</si>
  <si>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</si>
  <si>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</si>
  <si>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</si>
  <si>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</si>
  <si>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</si>
  <si>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</si>
  <si>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</si>
  <si>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</si>
  <si>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</si>
  <si>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</si>
  <si>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</si>
  <si>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</si>
  <si>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</si>
  <si>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</si>
  <si>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</si>
  <si>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</si>
  <si>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</si>
  <si>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</si>
  <si>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</si>
  <si>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</si>
  <si>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</si>
  <si>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</si>
  <si>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</si>
  <si>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</si>
  <si>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</si>
  <si>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</si>
  <si>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</si>
  <si>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</si>
  <si>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</si>
  <si>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</si>
  <si>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</si>
  <si>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</si>
  <si>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</si>
  <si>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</si>
  <si>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</si>
  <si>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</si>
  <si>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</si>
  <si>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</si>
  <si>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</si>
  <si>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</si>
  <si>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</si>
  <si>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</si>
  <si>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</si>
  <si>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</si>
  <si>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</si>
  <si>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</si>
  <si>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</si>
  <si>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</si>
  <si>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</si>
  <si>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</si>
  <si>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</si>
  <si>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</si>
  <si>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</si>
  <si>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</si>
  <si>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</si>
  <si>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</si>
  <si>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</si>
  <si>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</si>
  <si>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</si>
  <si>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</si>
  <si>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</si>
  <si>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</si>
  <si>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</si>
  <si>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</si>
  <si>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</si>
  <si>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</si>
  <si>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</si>
  <si>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</si>
  <si>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</si>
  <si>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</si>
  <si>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</si>
  <si>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</si>
  <si>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</si>
  <si>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</si>
  <si>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</si>
  <si>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</si>
  <si>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</si>
  <si>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</si>
  <si>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</si>
  <si>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</si>
  <si>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</si>
  <si>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</si>
  <si>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</si>
  <si>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</si>
  <si>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</si>
  <si>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</si>
  <si>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</si>
  <si>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</si>
  <si>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</si>
  <si>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</si>
  <si>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</si>
  <si>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</si>
  <si>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</si>
  <si>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</si>
  <si>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</si>
  <si>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</si>
  <si>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</si>
  <si>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</si>
  <si>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</si>
  <si>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</si>
  <si>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</si>
  <si>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</si>
  <si>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</si>
  <si>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</si>
  <si>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</si>
  <si>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</si>
  <si>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</si>
  <si>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</si>
  <si>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</si>
  <si>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</si>
  <si>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</si>
  <si>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</si>
  <si>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</si>
  <si>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</si>
  <si>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</si>
  <si>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</si>
  <si>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</si>
  <si>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</si>
  <si>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</si>
  <si>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</si>
  <si>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</si>
  <si>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</si>
  <si>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</si>
  <si>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</si>
  <si>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</si>
  <si>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</si>
  <si>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</si>
  <si>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</si>
  <si>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</si>
  <si>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</si>
  <si>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</si>
  <si>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</si>
  <si>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</si>
  <si>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</si>
  <si>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</si>
  <si>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</si>
  <si>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</si>
  <si>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</si>
  <si>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</si>
  <si>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</si>
  <si>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</si>
  <si>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</si>
  <si>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</si>
  <si>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</si>
  <si>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</si>
  <si>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</si>
  <si>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</si>
  <si>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</si>
  <si>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</si>
  <si>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</si>
  <si>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</si>
  <si>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</si>
  <si>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</si>
  <si>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</si>
  <si>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</si>
  <si>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</si>
  <si>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</si>
  <si>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</si>
  <si>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</si>
  <si>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</si>
  <si>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</si>
  <si>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</si>
  <si>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</si>
  <si>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</si>
  <si>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</si>
  <si>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</si>
  <si>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</si>
  <si>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</si>
  <si>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</si>
  <si>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</si>
  <si>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</si>
  <si>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</si>
  <si>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</si>
  <si>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</si>
  <si>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</si>
  <si>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</si>
  <si>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</si>
  <si>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</si>
  <si>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</si>
  <si>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</si>
  <si>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</si>
  <si>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</si>
  <si>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</si>
  <si>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</si>
  <si>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</si>
  <si>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</si>
  <si>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</si>
  <si>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</si>
  <si>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</si>
  <si>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</si>
  <si>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</si>
  <si>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</si>
  <si>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</si>
  <si>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</si>
  <si>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</si>
  <si>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</si>
  <si>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</si>
  <si>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</si>
  <si>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</si>
  <si>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</si>
  <si>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</si>
  <si>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</si>
  <si>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</si>
  <si>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</si>
  <si>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</si>
  <si>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</si>
  <si>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</si>
  <si>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</si>
  <si>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</si>
  <si>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</si>
  <si>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</si>
  <si>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</si>
  <si>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</si>
  <si>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</si>
  <si>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</si>
  <si>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</si>
  <si>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</si>
  <si>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</si>
  <si>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</si>
  <si>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</si>
  <si>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</si>
  <si>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</si>
  <si>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</si>
  <si>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</si>
  <si>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</si>
  <si>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</si>
  <si>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</si>
  <si>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</si>
  <si>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</si>
  <si>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</si>
  <si>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</si>
  <si>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</si>
  <si>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</si>
  <si>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</si>
  <si>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</si>
  <si>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</si>
  <si>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</si>
  <si>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</si>
  <si>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</si>
  <si>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</si>
  <si>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</si>
  <si>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</si>
  <si>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</si>
  <si>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</si>
  <si>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</si>
  <si>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</si>
  <si>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</si>
  <si>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</si>
  <si>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</si>
  <si>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</si>
  <si>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</si>
  <si>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</si>
  <si>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</si>
  <si>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</si>
  <si>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</si>
  <si>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</si>
  <si>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</si>
  <si>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</si>
  <si>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</si>
  <si>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</si>
  <si>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</si>
  <si>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</si>
  <si>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</si>
  <si>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</si>
  <si>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</si>
  <si>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</si>
  <si>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</si>
  <si>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</si>
  <si>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</si>
  <si>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</si>
  <si>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</si>
  <si>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</si>
  <si>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</si>
  <si>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</si>
  <si>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</si>
  <si>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</si>
  <si>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</si>
  <si>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</si>
  <si>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</si>
  <si>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</si>
  <si>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</si>
  <si>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</si>
  <si>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</si>
  <si>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</si>
  <si>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</si>
  <si>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</si>
  <si>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</si>
  <si>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</si>
  <si>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</si>
  <si>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</si>
  <si>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</si>
  <si>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</si>
  <si>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</si>
  <si>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</si>
  <si>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</si>
  <si>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</si>
  <si>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</si>
  <si>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</si>
  <si>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</si>
  <si>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</si>
  <si>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</si>
  <si>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</si>
  <si>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</si>
  <si>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</si>
  <si>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</si>
  <si>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</si>
  <si>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</si>
  <si>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</si>
  <si>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</si>
  <si>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</si>
  <si>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</si>
  <si>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</si>
  <si>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</si>
  <si>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</si>
  <si>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</si>
  <si>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</si>
  <si>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</si>
  <si>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</si>
  <si>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</si>
  <si>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</si>
  <si>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</si>
  <si>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</si>
  <si>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</si>
  <si>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</si>
  <si>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</si>
  <si>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</si>
  <si>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</si>
  <si>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</si>
  <si>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</si>
  <si>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</si>
  <si>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</si>
  <si>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</si>
  <si>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</si>
  <si>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</si>
  <si>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</si>
  <si>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</si>
  <si>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</si>
  <si>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</si>
  <si>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</si>
  <si>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</si>
  <si>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</si>
  <si>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</si>
  <si>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</si>
  <si>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</si>
  <si>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</si>
  <si>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</si>
  <si>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</si>
  <si>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</si>
  <si>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</si>
  <si>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</si>
  <si>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</si>
  <si>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</si>
  <si>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</si>
  <si>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</si>
  <si>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</si>
  <si>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</si>
  <si>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</si>
  <si>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</si>
  <si>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</si>
  <si>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</si>
  <si>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</si>
  <si>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</si>
  <si>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</si>
  <si>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</si>
  <si>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</si>
  <si>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</si>
  <si>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</si>
  <si>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</si>
  <si>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</si>
  <si>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</si>
  <si>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</si>
  <si>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</si>
  <si>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</si>
  <si>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</si>
  <si>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</si>
  <si>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</si>
  <si>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</si>
  <si>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</si>
  <si>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</si>
  <si>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</si>
  <si>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</si>
  <si>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</si>
  <si>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</si>
  <si>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</si>
  <si>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</si>
  <si>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</si>
  <si>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</si>
  <si>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</si>
  <si>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</si>
  <si>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</si>
  <si>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</si>
  <si>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</si>
  <si>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</si>
  <si>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</si>
  <si>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</si>
  <si>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</si>
  <si>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</si>
  <si>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</si>
  <si>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</si>
  <si>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</si>
  <si>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</si>
  <si>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</si>
  <si>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</si>
  <si>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</si>
  <si>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</si>
  <si>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</si>
  <si>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</si>
  <si>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</si>
  <si>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</si>
  <si>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</si>
  <si>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</si>
  <si>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</si>
  <si>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</si>
  <si>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</si>
  <si>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</si>
  <si>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</si>
  <si>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</si>
  <si>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</si>
  <si>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</si>
  <si>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</si>
  <si>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</si>
  <si>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</si>
  <si>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</si>
  <si>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</si>
  <si>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</si>
  <si>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</si>
  <si>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</si>
  <si>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</si>
  <si>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</si>
  <si>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</si>
  <si>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</si>
  <si>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</si>
  <si>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</si>
  <si>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</si>
  <si>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</si>
  <si>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</si>
  <si>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</si>
  <si>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</si>
  <si>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</si>
  <si>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</si>
  <si>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</si>
  <si>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</si>
  <si>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</si>
  <si>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</si>
  <si>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</si>
  <si>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</si>
  <si>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</si>
  <si>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</si>
  <si>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</si>
  <si>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</si>
  <si>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</si>
  <si>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</si>
  <si>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</si>
  <si>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</si>
  <si>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</si>
  <si>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</si>
  <si>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</si>
  <si>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</si>
  <si>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</si>
  <si>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</si>
  <si>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</si>
  <si>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</si>
  <si>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</si>
  <si>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</si>
  <si>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</si>
  <si>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</si>
  <si>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</si>
  <si>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</si>
  <si>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</si>
  <si>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</si>
  <si>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</si>
  <si>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</si>
  <si>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</si>
  <si>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</si>
  <si>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</si>
  <si>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</si>
  <si>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</si>
  <si>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</si>
  <si>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</si>
  <si>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</si>
  <si>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</si>
  <si>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</si>
  <si>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</si>
  <si>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</si>
  <si>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</si>
  <si>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</si>
  <si>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</si>
  <si>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</si>
  <si>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</si>
  <si>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</si>
  <si>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</si>
  <si>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</si>
  <si>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</si>
  <si>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</si>
  <si>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</si>
  <si>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</si>
  <si>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</si>
  <si>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</si>
  <si>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</si>
  <si>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</si>
  <si>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</si>
  <si>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</si>
  <si>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</si>
  <si>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</si>
  <si>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</si>
  <si>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</si>
  <si>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</si>
  <si>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</si>
  <si>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</si>
  <si>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</si>
  <si>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</si>
  <si>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</si>
  <si>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</si>
  <si>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</si>
  <si>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</si>
  <si>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</si>
  <si>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</si>
  <si>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</si>
  <si>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</si>
  <si>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</si>
  <si>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</si>
  <si>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</si>
  <si>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</si>
  <si>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</si>
  <si>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</si>
  <si>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</si>
  <si>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</si>
  <si>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</si>
  <si>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</si>
  <si>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</si>
  <si>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</si>
  <si>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</si>
  <si>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</si>
  <si>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</si>
  <si>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</si>
  <si>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</si>
  <si>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</si>
  <si>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</si>
  <si>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</si>
  <si>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</si>
  <si>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</si>
  <si>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</si>
  <si>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</si>
  <si>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</si>
  <si>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</si>
  <si>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</si>
  <si>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</si>
  <si>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</si>
  <si>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</si>
  <si>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</si>
  <si>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</si>
  <si>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</si>
  <si>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</si>
  <si>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</si>
  <si>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</si>
  <si>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</si>
  <si>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</si>
  <si>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</si>
  <si>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</si>
  <si>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</si>
  <si>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</si>
  <si>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</si>
  <si>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</si>
  <si>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</si>
  <si>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</si>
  <si>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</si>
  <si>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</si>
  <si>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</si>
  <si>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</si>
  <si>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</si>
  <si>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</si>
  <si>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</si>
  <si>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</si>
  <si>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</si>
  <si>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</si>
  <si>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</si>
  <si>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</si>
  <si>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</si>
  <si>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</si>
  <si>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</si>
  <si>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</si>
  <si>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</si>
  <si>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</si>
  <si>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</si>
  <si>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</si>
  <si>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</si>
  <si>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</si>
  <si>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</si>
  <si>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</si>
  <si>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</si>
  <si>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</si>
  <si>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</si>
  <si>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</si>
  <si>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</si>
  <si>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</si>
  <si>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</si>
  <si>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</si>
  <si>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</si>
  <si>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</si>
  <si>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</si>
  <si>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</si>
  <si>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</si>
  <si>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</si>
  <si>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</si>
  <si>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</si>
  <si>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</si>
  <si>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</si>
  <si>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</si>
  <si>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</si>
  <si>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</si>
  <si>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</si>
  <si>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</si>
  <si>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</si>
  <si>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</si>
  <si>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</si>
  <si>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</si>
  <si>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</si>
  <si>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</si>
  <si>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</si>
  <si>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</si>
  <si>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</si>
  <si>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</si>
  <si>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</si>
  <si>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</si>
  <si>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</si>
  <si>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</si>
  <si>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</si>
  <si>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</si>
  <si>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</si>
  <si>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</si>
  <si>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</si>
  <si>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</si>
  <si>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</si>
  <si>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</si>
  <si>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</si>
  <si>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</si>
  <si>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</si>
  <si>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</si>
  <si>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</si>
  <si>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</si>
  <si>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</si>
  <si>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</si>
  <si>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</si>
  <si>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</si>
  <si>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</si>
  <si>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</si>
  <si>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</si>
  <si>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</si>
  <si>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</si>
  <si>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</si>
  <si>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</si>
  <si>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</si>
  <si>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</si>
  <si>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</si>
  <si>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</si>
  <si>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</si>
  <si>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</si>
  <si>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</si>
  <si>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</si>
  <si>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</si>
  <si>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</si>
  <si>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</si>
  <si>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</si>
  <si>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</si>
  <si>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</si>
  <si>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</si>
  <si>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</si>
  <si>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</si>
  <si>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</si>
  <si>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</si>
  <si>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</si>
  <si>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</si>
  <si>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</si>
  <si>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</si>
  <si>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</si>
  <si>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</si>
  <si>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</si>
  <si>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</si>
  <si>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</si>
  <si>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</si>
  <si>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</si>
  <si>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</si>
  <si>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</si>
  <si>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</si>
  <si>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</si>
  <si>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</si>
  <si>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</si>
  <si>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</si>
  <si>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</si>
  <si>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</si>
  <si>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</si>
  <si>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</si>
  <si>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</si>
  <si>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</si>
  <si>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</si>
  <si>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</si>
  <si>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</si>
  <si>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</si>
  <si>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</si>
  <si>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</si>
  <si>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</si>
  <si>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</si>
  <si>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</si>
  <si>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</si>
  <si>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</si>
  <si>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</si>
  <si>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</si>
  <si>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</si>
  <si>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</si>
  <si>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</si>
  <si>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</si>
  <si>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</si>
  <si>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</si>
  <si>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</si>
  <si>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</si>
  <si>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</si>
  <si>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</si>
  <si>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</si>
  <si>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</si>
  <si>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</si>
  <si>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</si>
  <si>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</si>
  <si>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</si>
  <si>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</si>
  <si>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</si>
  <si>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</si>
  <si>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</si>
  <si>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</si>
  <si>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</si>
  <si>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</si>
  <si>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</si>
  <si>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</si>
  <si>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</si>
  <si>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</si>
  <si>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</si>
  <si>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</si>
  <si>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</si>
  <si>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</si>
  <si>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</si>
  <si>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</si>
  <si>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</si>
  <si>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</si>
  <si>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</si>
  <si>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</si>
  <si>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</si>
  <si>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</si>
  <si>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</si>
  <si>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</si>
  <si>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</si>
  <si>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</si>
  <si>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</si>
  <si>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</si>
  <si>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</si>
  <si>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</si>
  <si>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</si>
  <si>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</si>
  <si>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</si>
  <si>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</si>
  <si>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</si>
  <si>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</si>
  <si>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</si>
  <si>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</si>
  <si>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</si>
  <si>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</si>
  <si>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</si>
  <si>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</si>
  <si>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</si>
  <si>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</si>
  <si>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</si>
  <si>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</si>
  <si>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</si>
  <si>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</si>
  <si>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</si>
  <si>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</si>
  <si>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</si>
  <si>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</si>
  <si>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</si>
  <si>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</si>
  <si>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</si>
  <si>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</si>
  <si>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</si>
  <si>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</si>
  <si>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</si>
  <si>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</si>
  <si>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</si>
  <si>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</si>
  <si>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</si>
  <si>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</si>
  <si>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</si>
  <si>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</si>
  <si>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</si>
  <si>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</si>
  <si>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</si>
  <si>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</si>
  <si>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</si>
  <si>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</si>
  <si>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</si>
  <si>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</si>
  <si>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</si>
  <si>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</si>
  <si>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</si>
  <si>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</si>
  <si>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</si>
  <si>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</si>
  <si>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</si>
  <si>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</si>
  <si>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</si>
  <si>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</si>
  <si>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</si>
  <si>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</si>
  <si>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</si>
  <si>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</si>
  <si>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</si>
  <si>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</si>
  <si>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</si>
  <si>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</si>
  <si>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</si>
  <si>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</si>
  <si>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</si>
  <si>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</si>
  <si>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</si>
  <si>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</si>
  <si>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</si>
  <si>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</si>
  <si>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</si>
  <si>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</si>
  <si>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</si>
  <si>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</si>
  <si>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</si>
  <si>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</si>
  <si>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</si>
  <si>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</si>
  <si>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</si>
  <si>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</si>
  <si>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</si>
  <si>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</si>
  <si>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</si>
  <si>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</si>
  <si>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</si>
  <si>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</si>
  <si>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</si>
  <si>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</si>
  <si>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</si>
  <si>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</si>
  <si>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</si>
  <si>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</si>
  <si>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</si>
  <si>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</si>
  <si>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</si>
  <si>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</si>
  <si>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</si>
  <si>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</si>
  <si>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</si>
  <si>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</si>
  <si>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</si>
  <si>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</si>
  <si>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</si>
  <si>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</si>
  <si>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</si>
  <si>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</si>
  <si>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</si>
  <si>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</si>
  <si>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</si>
  <si>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</si>
  <si>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</si>
  <si>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</si>
  <si>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</si>
  <si>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</si>
  <si>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</si>
  <si>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</si>
  <si>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</si>
  <si>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</si>
  <si>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</si>
  <si>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</si>
  <si>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</si>
  <si>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</si>
  <si>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</si>
  <si>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</si>
  <si>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</si>
  <si>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</si>
  <si>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</si>
  <si>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</si>
  <si>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</si>
  <si>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</si>
  <si>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</si>
  <si>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</si>
  <si>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</si>
  <si>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</si>
  <si>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</si>
  <si>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</si>
  <si>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</si>
  <si>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</si>
  <si>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</si>
  <si>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</si>
  <si>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</si>
  <si>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</si>
  <si>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</si>
  <si>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</si>
  <si>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</si>
  <si>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</si>
  <si>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</si>
  <si>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</si>
  <si>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</si>
  <si>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</si>
  <si>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</si>
  <si>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</si>
  <si>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</si>
  <si>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</si>
  <si>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</si>
  <si>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</si>
  <si>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</si>
  <si>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</si>
  <si>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</si>
  <si>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</si>
  <si>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</si>
  <si>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</si>
  <si>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</si>
  <si>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</si>
  <si>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</si>
  <si>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</si>
  <si>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</si>
  <si>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</si>
  <si>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</si>
  <si>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</si>
  <si>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</si>
  <si>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</si>
  <si>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</si>
  <si>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</si>
  <si>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</si>
  <si>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</si>
  <si>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</si>
  <si>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</si>
  <si>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</si>
  <si>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</si>
  <si>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</si>
  <si>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</si>
  <si>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</si>
  <si>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</si>
  <si>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</si>
  <si>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</si>
  <si>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</si>
  <si>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</si>
  <si>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</si>
  <si>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</si>
  <si>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</si>
  <si>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</si>
  <si>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</si>
  <si>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</si>
  <si>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</si>
  <si>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</si>
  <si>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</si>
  <si>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</si>
  <si>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</si>
  <si>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</si>
  <si>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</si>
  <si>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</si>
  <si>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</si>
  <si>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</si>
  <si>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</si>
  <si>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</si>
  <si>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</si>
  <si>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</si>
  <si>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</si>
  <si>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</si>
  <si>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</si>
  <si>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</si>
  <si>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</si>
  <si>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</si>
  <si>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</si>
  <si>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</si>
  <si>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</si>
  <si>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</si>
  <si>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</si>
  <si>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</si>
  <si>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</si>
  <si>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</si>
  <si>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</si>
  <si>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</si>
  <si>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</si>
  <si>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</si>
  <si>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</si>
  <si>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</si>
  <si>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</si>
  <si>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</si>
  <si>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</si>
  <si>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</si>
  <si>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</si>
  <si>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</si>
  <si>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</si>
  <si>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</si>
  <si>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</si>
  <si>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</si>
  <si>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</si>
  <si>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</si>
  <si>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</si>
  <si>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</si>
  <si>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</si>
  <si>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</si>
  <si>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</si>
  <si>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</si>
  <si>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</si>
  <si>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</si>
  <si>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</si>
  <si>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</si>
  <si>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</si>
  <si>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</si>
  <si>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</si>
  <si>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</si>
  <si>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</si>
  <si>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</si>
  <si>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</si>
  <si>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</si>
  <si>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</si>
  <si>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</si>
  <si>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</si>
  <si>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</si>
  <si>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</si>
  <si>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</si>
  <si>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</si>
  <si>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</si>
  <si>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</si>
  <si>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</si>
  <si>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</si>
  <si>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</si>
  <si>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</si>
  <si>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</si>
  <si>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</si>
  <si>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</si>
  <si>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</si>
  <si>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</si>
  <si>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</si>
  <si>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</si>
  <si>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</si>
  <si>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</si>
  <si>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</si>
  <si>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</si>
  <si>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</si>
  <si>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</si>
  <si>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</si>
  <si>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</si>
  <si>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</si>
  <si>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</si>
  <si>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</si>
  <si>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</si>
  <si>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</si>
  <si>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</si>
  <si>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</si>
  <si>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</si>
  <si>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</si>
  <si>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</si>
  <si>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</si>
  <si>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</si>
  <si>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</si>
  <si>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</si>
  <si>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</si>
  <si>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</si>
  <si>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</si>
  <si>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</si>
  <si>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</si>
  <si>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</si>
  <si>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</si>
  <si>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</si>
  <si>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</si>
  <si>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</si>
  <si>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</si>
  <si>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</si>
  <si>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</si>
  <si>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</si>
  <si>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</si>
  <si>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</si>
  <si>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</si>
  <si>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</si>
  <si>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</si>
  <si>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</si>
  <si>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</si>
  <si>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</si>
  <si>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</si>
  <si>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</si>
  <si>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</si>
  <si>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</si>
  <si>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</si>
  <si>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</si>
  <si>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</si>
  <si>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</si>
  <si>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</si>
  <si>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</si>
  <si>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</si>
  <si>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</si>
  <si>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</si>
  <si>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</si>
  <si>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</si>
  <si>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</si>
  <si>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</si>
  <si>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</si>
  <si>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</si>
  <si>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</si>
  <si>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</si>
  <si>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</si>
  <si>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</si>
  <si>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</si>
  <si>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</si>
  <si>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</si>
  <si>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</si>
  <si>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</si>
  <si>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</si>
  <si>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</si>
  <si>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</si>
  <si>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</si>
  <si>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</si>
  <si>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</si>
  <si>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</si>
  <si>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</si>
  <si>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</si>
  <si>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</si>
  <si>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</si>
  <si>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</si>
  <si>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</si>
  <si>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</si>
  <si>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</si>
  <si>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</si>
  <si>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</si>
  <si>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</si>
  <si>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</si>
  <si>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</si>
  <si>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</si>
  <si>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</si>
  <si>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</si>
  <si>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</si>
  <si>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</si>
  <si>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</si>
  <si>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</si>
  <si>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</si>
  <si>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</si>
  <si>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</si>
  <si>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</si>
  <si>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</si>
  <si>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</si>
  <si>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</si>
  <si>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</si>
  <si>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</si>
  <si>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</si>
  <si>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</si>
  <si>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</si>
  <si>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</si>
  <si>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</si>
  <si>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</si>
  <si>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</si>
  <si>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</si>
  <si>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</si>
  <si>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</si>
  <si>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</si>
  <si>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</si>
  <si>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</si>
  <si>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</si>
  <si>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</si>
  <si>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</si>
  <si>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</si>
  <si>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</si>
  <si>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</si>
  <si>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</si>
  <si>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</si>
  <si>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</si>
  <si>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</si>
  <si>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</si>
  <si>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</si>
  <si>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</si>
  <si>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</si>
  <si>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</si>
  <si>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</si>
  <si>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</si>
  <si>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</si>
  <si>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</si>
  <si>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</si>
  <si>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</si>
  <si>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</si>
  <si>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</si>
  <si>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</si>
  <si>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</si>
  <si>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</si>
  <si>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</si>
  <si>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</si>
  <si>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</si>
  <si>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</si>
  <si>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</si>
  <si>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</si>
  <si>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</si>
  <si>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</si>
  <si>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</si>
  <si>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</si>
  <si>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</si>
  <si>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</si>
  <si>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</si>
  <si>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</si>
  <si>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</si>
  <si>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</si>
  <si>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</si>
  <si>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</si>
  <si>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</si>
  <si>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</si>
  <si>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</si>
  <si>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</si>
  <si>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</si>
  <si>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</si>
  <si>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</si>
  <si>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</si>
  <si>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</si>
  <si>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</si>
  <si>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</si>
  <si>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</si>
  <si>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</si>
  <si>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</si>
  <si>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</si>
  <si>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</si>
  <si>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</si>
  <si>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</si>
  <si>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</si>
  <si>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</si>
  <si>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</si>
  <si>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</si>
  <si>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</si>
  <si>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</si>
  <si>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</si>
  <si>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</si>
  <si>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</si>
  <si>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</si>
  <si>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</si>
  <si>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</si>
  <si>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</si>
  <si>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</si>
  <si>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</si>
  <si>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</si>
  <si>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</si>
  <si>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</si>
  <si>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</si>
  <si>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</si>
  <si>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</si>
  <si>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</si>
  <si>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</si>
  <si>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</si>
  <si>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</si>
  <si>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</si>
  <si>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</si>
  <si>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</si>
  <si>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</si>
  <si>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</si>
  <si>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</si>
  <si>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</si>
  <si>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</si>
  <si>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</si>
  <si>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</si>
  <si>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</si>
  <si>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</si>
  <si>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</si>
  <si>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</si>
  <si>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</si>
  <si>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</si>
  <si>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</si>
  <si>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</si>
  <si>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</si>
  <si>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</si>
  <si>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</si>
  <si>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</si>
  <si>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</si>
  <si>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</si>
  <si>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</si>
  <si>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</si>
  <si>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</si>
  <si>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</si>
  <si>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</si>
  <si>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</si>
  <si>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</si>
  <si>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</si>
  <si>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</si>
  <si>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</si>
  <si>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</si>
  <si>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</si>
  <si>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</si>
  <si>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</si>
  <si>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</si>
  <si>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</si>
  <si>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</si>
  <si>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</si>
  <si>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</si>
  <si>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</si>
  <si>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</si>
  <si>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</si>
  <si>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</si>
  <si>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</si>
  <si>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</si>
  <si>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</si>
  <si>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</si>
  <si>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</si>
  <si>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</si>
  <si>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</si>
  <si>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</si>
  <si>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</si>
  <si>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</si>
  <si>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</si>
  <si>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</si>
  <si>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</si>
  <si>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</si>
  <si>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</si>
  <si>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</si>
  <si>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</si>
  <si>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</si>
  <si>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</si>
  <si>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</si>
  <si>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</si>
  <si>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</si>
  <si>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</si>
  <si>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</si>
  <si>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</si>
  <si>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</si>
  <si>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</si>
  <si>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</si>
  <si>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</si>
  <si>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</si>
  <si>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</si>
  <si>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</si>
  <si>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</si>
  <si>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</si>
  <si>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</si>
  <si>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</si>
  <si>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</si>
  <si>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</si>
  <si>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</si>
  <si>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</si>
  <si>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</si>
  <si>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</si>
  <si>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</si>
  <si>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</si>
  <si>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</si>
  <si>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</si>
  <si>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</si>
  <si>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</si>
  <si>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</si>
  <si>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</si>
  <si>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</si>
  <si>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</si>
  <si>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</si>
  <si>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</si>
  <si>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</si>
  <si>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</si>
  <si>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</si>
  <si>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</si>
  <si>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</si>
  <si>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</si>
  <si>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</si>
  <si>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</si>
  <si>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</si>
  <si>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</si>
  <si>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</si>
  <si>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</si>
  <si>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</si>
  <si>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</si>
  <si>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</si>
  <si>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</si>
  <si>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</si>
  <si>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</si>
  <si>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</si>
  <si>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</si>
  <si>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</si>
  <si>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</si>
  <si>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</si>
  <si>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</si>
  <si>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</si>
  <si>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</si>
  <si>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</si>
  <si>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</si>
  <si>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</si>
  <si>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</si>
  <si>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</si>
  <si>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</si>
  <si>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</si>
  <si>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</si>
  <si>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</si>
  <si>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</si>
  <si>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</si>
  <si>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</si>
  <si>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</si>
  <si>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</si>
  <si>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</si>
  <si>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</si>
  <si>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</si>
  <si>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</si>
  <si>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</si>
  <si>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</si>
  <si>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</si>
  <si>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</si>
  <si>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</si>
  <si>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</si>
  <si>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</si>
  <si>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</si>
  <si>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</si>
  <si>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</si>
  <si>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</si>
  <si>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</si>
  <si>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</si>
  <si>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</si>
  <si>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</si>
  <si>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</si>
  <si>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</si>
  <si>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</si>
  <si>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</si>
  <si>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</si>
  <si>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</si>
  <si>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</si>
  <si>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</si>
  <si>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</si>
  <si>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</si>
  <si>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</si>
  <si>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</si>
  <si>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</si>
  <si>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</si>
  <si>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</si>
  <si>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</si>
  <si>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</si>
  <si>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</si>
  <si>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</si>
  <si>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</si>
  <si>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</si>
  <si>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</si>
  <si>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</si>
  <si>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</si>
  <si>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</si>
  <si>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</si>
  <si>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</si>
  <si>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</si>
  <si>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</si>
  <si>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</si>
  <si>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</si>
  <si>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</si>
  <si>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</si>
  <si>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</si>
  <si>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</si>
  <si>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</si>
  <si>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</si>
  <si>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</si>
  <si>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</si>
  <si>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</si>
  <si>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</si>
  <si>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</si>
  <si>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</si>
  <si>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</si>
  <si>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</si>
  <si>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</si>
  <si>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</si>
  <si>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</si>
  <si>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</si>
  <si>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</si>
  <si>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</si>
  <si>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</si>
  <si>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</si>
  <si>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</si>
  <si>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</si>
  <si>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</si>
  <si>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</si>
  <si>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</si>
  <si>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</si>
  <si>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</si>
  <si>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</si>
  <si>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</si>
  <si>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</si>
  <si>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</si>
  <si>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</si>
  <si>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</si>
  <si>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</si>
  <si>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</si>
  <si>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</si>
  <si>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</si>
  <si>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</si>
  <si>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</si>
  <si>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</si>
  <si>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</si>
  <si>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</si>
  <si>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</si>
  <si>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</si>
  <si>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</si>
  <si>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</si>
  <si>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</si>
  <si>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</si>
  <si>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</si>
  <si>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</si>
  <si>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</si>
  <si>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</si>
  <si>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</si>
  <si>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</si>
  <si>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</si>
  <si>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</si>
  <si>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</si>
  <si>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</si>
  <si>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</si>
  <si>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</si>
  <si>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</si>
  <si>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</si>
  <si>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</si>
  <si>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</si>
  <si>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</si>
  <si>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</si>
  <si>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</si>
  <si>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</si>
  <si>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</si>
  <si>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</si>
  <si>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</si>
  <si>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</si>
  <si>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</si>
  <si>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</si>
  <si>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</si>
  <si>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</si>
  <si>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</si>
  <si>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</si>
  <si>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</si>
  <si>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</si>
  <si>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</si>
  <si>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</si>
  <si>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</si>
  <si>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</si>
  <si>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</si>
  <si>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</si>
  <si>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</si>
  <si>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</si>
  <si>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</si>
  <si>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</si>
  <si>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</si>
  <si>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</si>
  <si>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</si>
  <si>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</si>
  <si>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</si>
  <si>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</si>
  <si>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</si>
  <si>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</si>
  <si>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</si>
  <si>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</si>
  <si>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</si>
  <si>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</si>
  <si>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</si>
  <si>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</si>
  <si>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</si>
  <si>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</si>
  <si>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</si>
  <si>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</si>
  <si>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</si>
  <si>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</si>
  <si>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</si>
  <si>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</si>
  <si>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</si>
  <si>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</si>
  <si>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</si>
  <si>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</si>
  <si>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</si>
  <si>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</si>
  <si>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</si>
  <si>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</si>
  <si>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</si>
  <si>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</si>
  <si>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</si>
  <si>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</si>
  <si>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</si>
  <si>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</si>
  <si>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</si>
  <si>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</si>
  <si>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</si>
  <si>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</si>
  <si>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</si>
  <si>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</si>
  <si>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</si>
  <si>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</si>
  <si>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</si>
  <si>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</si>
  <si>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</si>
  <si>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</si>
  <si>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</si>
  <si>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</si>
  <si>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</si>
  <si>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</si>
  <si>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</si>
  <si>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</si>
  <si>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</si>
  <si>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</si>
  <si>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</si>
  <si>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</si>
  <si>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</si>
  <si>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</si>
  <si>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</si>
  <si>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</si>
  <si>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</si>
  <si>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</si>
  <si>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</si>
  <si>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</si>
  <si>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</si>
  <si>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</si>
  <si>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</si>
  <si>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</si>
  <si>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</si>
  <si>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</si>
  <si>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</si>
  <si>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</si>
  <si>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</si>
  <si>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</si>
  <si>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</si>
  <si>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</si>
  <si>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</si>
  <si>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</si>
  <si>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</si>
  <si>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</si>
  <si>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</si>
  <si>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</si>
  <si>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</si>
  <si>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</si>
  <si>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</si>
  <si>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</si>
  <si>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</si>
  <si>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</si>
  <si>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</si>
  <si>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</si>
  <si>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</si>
  <si>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</si>
  <si>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</si>
  <si>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</si>
  <si>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</si>
  <si>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</si>
  <si>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</si>
  <si>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</si>
  <si>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</si>
  <si>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</si>
  <si>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</si>
  <si>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</si>
  <si>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</si>
  <si>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</si>
  <si>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</si>
  <si>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</si>
  <si>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</si>
  <si>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</si>
  <si>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</si>
  <si>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</si>
  <si>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</si>
  <si>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</si>
  <si>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</si>
  <si>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</si>
  <si>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</si>
  <si>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</si>
  <si>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</si>
  <si>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</si>
  <si>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</si>
  <si>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</si>
  <si>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</si>
  <si>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</si>
  <si>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</si>
  <si>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</si>
  <si>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</si>
  <si>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</si>
  <si>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</si>
  <si>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</si>
  <si>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</si>
  <si>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</si>
  <si>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</si>
  <si>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</si>
  <si>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</si>
  <si>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</si>
  <si>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</si>
  <si>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</si>
  <si>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</si>
  <si>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</si>
  <si>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</si>
  <si>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</si>
  <si>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</si>
  <si>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</si>
  <si>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</si>
  <si>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</si>
  <si>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</si>
  <si>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</si>
  <si>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</si>
  <si>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</si>
  <si>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</si>
  <si>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</si>
  <si>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</si>
  <si>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</si>
  <si>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</si>
  <si>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</si>
  <si>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</si>
  <si>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</si>
  <si>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</si>
  <si>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</si>
  <si>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</si>
  <si>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</si>
  <si>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</si>
  <si>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</si>
  <si>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</si>
  <si>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</si>
  <si>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</si>
  <si>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</si>
  <si>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</si>
  <si>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</si>
  <si>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</si>
  <si>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</si>
  <si>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</si>
  <si>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</si>
  <si>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</si>
  <si>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</si>
  <si>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</si>
  <si>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</si>
  <si>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</si>
  <si>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</si>
  <si>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</si>
  <si>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</si>
  <si>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</si>
  <si>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</si>
  <si>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</si>
  <si>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</si>
  <si>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</si>
  <si>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</si>
  <si>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</si>
  <si>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</si>
  <si>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</si>
  <si>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</si>
  <si>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</si>
  <si>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</si>
  <si>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</si>
  <si>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</si>
  <si>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</si>
  <si>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</si>
  <si>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</si>
  <si>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</si>
  <si>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</si>
  <si>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</si>
  <si>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</si>
  <si>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</si>
  <si>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</si>
  <si>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</si>
  <si>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</si>
  <si>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</si>
  <si>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</si>
  <si>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</si>
  <si>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</si>
  <si>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</si>
  <si>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</si>
  <si>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</si>
  <si>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</si>
  <si>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</si>
  <si>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</si>
  <si>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</si>
  <si>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</si>
  <si>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</si>
  <si>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</si>
  <si>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</si>
  <si>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</si>
  <si>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</si>
  <si>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</si>
  <si>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</si>
  <si>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</si>
  <si>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</si>
  <si>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</si>
  <si>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</si>
  <si>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</si>
  <si>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</si>
  <si>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</si>
  <si>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</si>
  <si>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</si>
  <si>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</si>
  <si>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</si>
  <si>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</si>
  <si>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</si>
  <si>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</si>
  <si>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</si>
  <si>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</si>
  <si>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</si>
  <si>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</si>
  <si>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</si>
  <si>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</si>
  <si>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</si>
  <si>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</si>
  <si>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</si>
  <si>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</si>
  <si>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</si>
  <si>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</si>
  <si>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</si>
  <si>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</si>
  <si>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</si>
  <si>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</si>
  <si>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</si>
  <si>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</si>
  <si>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</si>
  <si>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</si>
  <si>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</si>
  <si>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</si>
  <si>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</si>
  <si>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</si>
  <si>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</si>
  <si>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</si>
  <si>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</si>
  <si>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</si>
  <si>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</si>
  <si>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</si>
  <si>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</si>
  <si>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</si>
  <si>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</si>
  <si>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</si>
  <si>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</si>
  <si>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</si>
  <si>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</si>
  <si>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</si>
  <si>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</si>
  <si>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</si>
  <si>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</si>
  <si>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</si>
  <si>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</si>
  <si>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</si>
  <si>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</si>
  <si>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</si>
  <si>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</si>
  <si>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</si>
  <si>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</si>
  <si>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</si>
  <si>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</si>
  <si>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</si>
  <si>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</si>
  <si>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</si>
  <si>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</si>
  <si>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</si>
  <si>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</si>
  <si>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</si>
  <si>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</si>
  <si>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</si>
  <si>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</si>
  <si>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</si>
  <si>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</si>
  <si>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</si>
  <si>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</si>
  <si>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</si>
  <si>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</si>
  <si>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</si>
  <si>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</si>
  <si>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</si>
  <si>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</si>
  <si>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</si>
  <si>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</si>
  <si>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</si>
  <si>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</si>
  <si>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</si>
  <si>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</si>
  <si>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</si>
  <si>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</si>
  <si>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</si>
  <si>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</si>
  <si>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</si>
  <si>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</si>
  <si>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</si>
  <si>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</si>
  <si>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</si>
  <si>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</si>
  <si>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</si>
  <si>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</si>
  <si>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</si>
  <si>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</si>
  <si>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</si>
  <si>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</si>
  <si>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</si>
  <si>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</si>
  <si>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</si>
  <si>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</si>
  <si>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</si>
  <si>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</si>
  <si>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</si>
  <si>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</si>
  <si>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</si>
  <si>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</si>
  <si>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</si>
  <si>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</si>
  <si>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</si>
  <si>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</si>
  <si>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</si>
  <si>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</si>
  <si>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</si>
  <si>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</si>
  <si>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</si>
  <si>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</si>
  <si>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</si>
  <si>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</si>
  <si>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</si>
  <si>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</si>
  <si>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</si>
  <si>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</si>
  <si>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</si>
  <si>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</si>
  <si>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</si>
  <si>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</si>
  <si>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</si>
  <si>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</si>
  <si>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</si>
  <si>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</si>
  <si>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</si>
  <si>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</si>
  <si>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</si>
  <si>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</si>
  <si>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</si>
  <si>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</si>
  <si>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</si>
  <si>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</si>
  <si>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</si>
  <si>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</si>
  <si>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</si>
  <si>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</si>
  <si>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</si>
  <si>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</si>
  <si>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</si>
  <si>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</si>
  <si>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</si>
  <si>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</si>
  <si>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</si>
  <si>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</si>
  <si>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</si>
  <si>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</si>
  <si>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</si>
  <si>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</si>
  <si>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</si>
  <si>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</si>
  <si>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</si>
  <si>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</si>
  <si>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</si>
  <si>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</si>
  <si>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</si>
  <si>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</si>
  <si>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</si>
  <si>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</si>
  <si>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</si>
  <si>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</si>
  <si>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</si>
  <si>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</si>
  <si>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</si>
  <si>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</si>
  <si>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</si>
  <si>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</si>
  <si>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</si>
  <si>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</si>
  <si>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</si>
  <si>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</si>
  <si>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</si>
  <si>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</si>
  <si>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</si>
  <si>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</si>
  <si>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</si>
  <si>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</si>
  <si>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</si>
  <si>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</si>
  <si>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</si>
  <si>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</si>
  <si>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</si>
  <si>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</si>
  <si>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</si>
  <si>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</si>
  <si>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</si>
  <si>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</si>
  <si>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</si>
  <si>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</si>
  <si>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</si>
  <si>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</si>
  <si>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</si>
  <si>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</si>
  <si>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</si>
  <si>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</si>
  <si>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</si>
  <si>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</si>
  <si>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</si>
  <si>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</si>
  <si>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</si>
  <si>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</si>
  <si>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</si>
  <si>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</si>
  <si>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</si>
  <si>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</si>
  <si>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</si>
  <si>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</si>
  <si>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</si>
  <si>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</si>
  <si>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</si>
  <si>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</si>
  <si>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</si>
  <si>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</si>
  <si>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</si>
  <si>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</si>
  <si>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</si>
  <si>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</si>
  <si>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</si>
  <si>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</si>
  <si>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</si>
  <si>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</si>
  <si>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</si>
  <si>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</si>
  <si>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</si>
  <si>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</si>
  <si>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</si>
  <si>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</si>
  <si>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</si>
  <si>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</si>
  <si>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</si>
  <si>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</si>
  <si>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</si>
  <si>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</si>
  <si>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</si>
  <si>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</si>
  <si>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</si>
  <si>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</si>
  <si>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</si>
  <si>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</si>
  <si>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</si>
  <si>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</si>
  <si>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</si>
  <si>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</si>
  <si>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</si>
  <si>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</si>
  <si>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</si>
  <si>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</si>
  <si>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</si>
  <si>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</si>
  <si>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</si>
  <si>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</si>
  <si>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</si>
  <si>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</si>
  <si>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</si>
  <si>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</si>
  <si>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</si>
  <si>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</si>
  <si>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</si>
  <si>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</si>
  <si>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</si>
  <si>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</si>
  <si>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</si>
  <si>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</si>
  <si>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</si>
  <si>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</si>
  <si>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</si>
  <si>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</si>
  <si>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</si>
  <si>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</si>
  <si>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</si>
  <si>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</si>
  <si>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</si>
  <si>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</si>
  <si>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</si>
  <si>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</si>
  <si>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</si>
  <si>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</si>
  <si>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</si>
  <si>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</si>
  <si>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</si>
  <si>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</si>
  <si>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</si>
  <si>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</si>
  <si>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</si>
  <si>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</si>
  <si>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</si>
  <si>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</si>
  <si>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</si>
  <si>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</si>
  <si>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</si>
  <si>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</si>
  <si>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</si>
  <si>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</si>
  <si>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</si>
  <si>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</si>
  <si>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</si>
  <si>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</si>
  <si>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</si>
  <si>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</si>
  <si>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</si>
  <si>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</si>
  <si>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</si>
  <si>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</si>
  <si>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</si>
  <si>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</si>
  <si>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</si>
  <si>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</si>
  <si>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</si>
  <si>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</si>
  <si>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</si>
  <si>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</si>
  <si>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</si>
  <si>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</si>
  <si>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</si>
  <si>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</si>
  <si>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</si>
  <si>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</si>
  <si>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</si>
  <si>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</si>
  <si>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</si>
  <si>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</si>
  <si>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</si>
  <si>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</si>
  <si>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</si>
  <si>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</si>
  <si>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</si>
  <si>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</si>
  <si>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</si>
  <si>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</si>
  <si>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</si>
  <si>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</si>
  <si>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</si>
  <si>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</si>
  <si>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</si>
  <si>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</si>
  <si>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</si>
  <si>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</si>
  <si>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</si>
  <si>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</si>
  <si>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</si>
  <si>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</si>
  <si>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</si>
  <si>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</si>
  <si>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</si>
  <si>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</si>
  <si>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</si>
  <si>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</si>
  <si>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</si>
  <si>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</si>
  <si>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</si>
  <si>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</si>
  <si>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</si>
  <si>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</si>
  <si>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</si>
  <si>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</si>
  <si>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</si>
  <si>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</si>
  <si>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</si>
  <si>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</si>
  <si>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</si>
  <si>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</si>
  <si>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</si>
  <si>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</si>
  <si>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</si>
  <si>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</si>
  <si>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</si>
  <si>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</si>
  <si>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</si>
  <si>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</si>
  <si>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</si>
  <si>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</si>
  <si>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</si>
  <si>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</si>
  <si>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</si>
  <si>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</si>
  <si>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</si>
  <si>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</si>
  <si>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</si>
  <si>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</si>
  <si>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</si>
  <si>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</si>
  <si>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</si>
  <si>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</si>
  <si>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</si>
  <si>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</si>
  <si>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</si>
  <si>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</si>
  <si>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</si>
  <si>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</si>
  <si>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</si>
  <si>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</si>
  <si>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</si>
  <si>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</si>
  <si>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</si>
  <si>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</si>
  <si>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</si>
  <si>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</si>
  <si>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</si>
  <si>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</si>
  <si>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</si>
  <si>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</si>
  <si>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</si>
  <si>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</si>
  <si>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</si>
  <si>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</si>
  <si>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</si>
  <si>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</si>
  <si>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</si>
  <si>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</si>
  <si>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</si>
  <si>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</si>
  <si>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</si>
  <si>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</si>
  <si>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</si>
  <si>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</si>
  <si>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</si>
  <si>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</si>
  <si>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</si>
  <si>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</si>
  <si>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</si>
  <si>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</si>
  <si>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</si>
  <si>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</si>
  <si>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</si>
  <si>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</si>
  <si>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</si>
  <si>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</si>
  <si>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</si>
  <si>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</si>
  <si>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</si>
  <si>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</si>
  <si>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</si>
  <si>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</si>
  <si>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</si>
  <si>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</si>
  <si>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</si>
  <si>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</si>
  <si>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</si>
  <si>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</si>
  <si>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</si>
  <si>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</si>
  <si>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</si>
  <si>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</si>
  <si>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</si>
  <si>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</si>
  <si>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</si>
  <si>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</si>
  <si>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</si>
  <si>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</si>
  <si>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</si>
  <si>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</si>
  <si>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</si>
  <si>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</si>
  <si>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</si>
  <si>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</si>
  <si>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</si>
  <si>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</si>
  <si>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</si>
  <si>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</si>
  <si>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</si>
  <si>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</si>
  <si>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</si>
  <si>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</si>
  <si>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</si>
  <si>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</si>
  <si>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</si>
  <si>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</si>
  <si>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</si>
  <si>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</si>
  <si>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</si>
  <si>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</si>
  <si>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</si>
  <si>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</si>
  <si>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</si>
  <si>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</si>
  <si>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</si>
  <si>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</si>
  <si>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</si>
  <si>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</si>
  <si>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</si>
  <si>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</si>
  <si>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</si>
  <si>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</si>
  <si>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</si>
  <si>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</si>
  <si>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</si>
  <si>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</si>
  <si>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</si>
  <si>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</si>
  <si>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</si>
  <si>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</si>
  <si>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</si>
  <si>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</si>
  <si>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</si>
  <si>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</si>
  <si>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</si>
  <si>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</si>
  <si>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</si>
  <si>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</si>
  <si>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</si>
  <si>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</si>
  <si>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</si>
  <si>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</si>
  <si>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</si>
  <si>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</si>
  <si>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</si>
  <si>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</si>
  <si>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</si>
  <si>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</si>
  <si>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</si>
  <si>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</si>
  <si>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</si>
  <si>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</si>
  <si>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</si>
  <si>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</si>
  <si>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</si>
  <si>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</si>
  <si>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</si>
  <si>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</si>
  <si>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</si>
  <si>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</si>
  <si>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</si>
  <si>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</si>
  <si>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</si>
  <si>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</si>
  <si>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</si>
  <si>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</si>
  <si>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</si>
  <si>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</si>
  <si>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</si>
  <si>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</si>
  <si>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</si>
  <si>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</si>
  <si>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</si>
  <si>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</si>
  <si>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</si>
  <si>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</si>
  <si>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</si>
  <si>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</si>
  <si>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</si>
  <si>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</si>
  <si>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</si>
  <si>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</si>
  <si>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</si>
  <si>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</si>
  <si>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</si>
  <si>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</si>
  <si>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</si>
  <si>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</si>
  <si>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</si>
  <si>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</si>
  <si>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</si>
  <si>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</si>
  <si>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</si>
  <si>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</si>
  <si>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</si>
  <si>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</si>
  <si>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</si>
  <si>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</si>
  <si>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</si>
  <si>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</si>
  <si>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</si>
  <si>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</si>
  <si>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</si>
  <si>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</si>
  <si>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</si>
  <si>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</si>
  <si>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</si>
  <si>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</si>
  <si>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</si>
  <si>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</si>
  <si>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</si>
  <si>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</si>
  <si>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</si>
  <si>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</si>
  <si>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</si>
  <si>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</si>
  <si>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</si>
  <si>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</si>
  <si>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</si>
  <si>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</si>
  <si>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</si>
  <si>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</si>
  <si>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</si>
  <si>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</si>
  <si>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</si>
  <si>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</si>
  <si>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</si>
  <si>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</si>
  <si>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</si>
  <si>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</si>
  <si>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</si>
  <si>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</si>
  <si>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</si>
  <si>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</si>
  <si>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</si>
  <si>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</si>
  <si>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</si>
  <si>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</si>
  <si>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</si>
  <si>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</si>
  <si>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</si>
  <si>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</si>
  <si>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</si>
  <si>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</si>
  <si>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</si>
  <si>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</si>
  <si>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</si>
  <si>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</si>
  <si>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</si>
  <si>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</si>
  <si>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</si>
  <si>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</si>
  <si>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</si>
  <si>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</si>
  <si>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</si>
  <si>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</si>
  <si>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</si>
  <si>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</si>
  <si>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</si>
  <si>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</si>
  <si>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</si>
  <si>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</si>
  <si>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</si>
  <si>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</si>
  <si>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</si>
  <si>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</si>
  <si>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</si>
  <si>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</si>
  <si>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</si>
  <si>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</si>
  <si>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</si>
  <si>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</si>
  <si>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</si>
  <si>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</si>
  <si>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</si>
  <si>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</si>
  <si>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</si>
  <si>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</si>
  <si>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</si>
  <si>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</si>
  <si>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</si>
  <si>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</si>
  <si>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</si>
  <si>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</si>
  <si>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</si>
  <si>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</si>
  <si>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</si>
  <si>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</si>
  <si>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</si>
  <si>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</si>
  <si>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</si>
  <si>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</si>
  <si>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</si>
  <si>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</si>
  <si>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</si>
  <si>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</si>
  <si>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</si>
  <si>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</si>
  <si>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</si>
  <si>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</si>
  <si>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</si>
  <si>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</si>
  <si>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</si>
  <si>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</si>
  <si>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</si>
  <si>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</si>
  <si>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</si>
  <si>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</si>
  <si>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</si>
  <si>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</si>
  <si>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</si>
  <si>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</si>
  <si>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</si>
  <si>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</si>
  <si>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</si>
  <si>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</si>
  <si>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</si>
  <si>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</si>
  <si>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</si>
  <si>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</si>
  <si>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</si>
  <si>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</si>
  <si>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</si>
  <si>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</si>
  <si>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</si>
  <si>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</si>
  <si>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</si>
  <si>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</si>
  <si>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</si>
  <si>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</si>
  <si>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</si>
  <si>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</si>
  <si>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</si>
  <si>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</si>
  <si>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</si>
  <si>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</si>
  <si>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</si>
  <si>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</si>
  <si>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</si>
  <si>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</si>
  <si>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</si>
  <si>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</si>
  <si>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</si>
  <si>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</si>
  <si>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</si>
  <si>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</si>
  <si>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</si>
  <si>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</si>
  <si>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</si>
  <si>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</si>
  <si>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</si>
  <si>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</si>
  <si>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</si>
  <si>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</si>
  <si>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</si>
  <si>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</si>
  <si>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</si>
  <si>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</si>
  <si>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</si>
  <si>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</si>
  <si>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</si>
  <si>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</si>
  <si>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</si>
  <si>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</si>
  <si>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</si>
  <si>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</si>
  <si>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</si>
  <si>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</si>
  <si>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</si>
  <si>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</si>
  <si>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</si>
  <si>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</si>
  <si>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</si>
  <si>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</si>
  <si>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</si>
  <si>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</si>
  <si>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</si>
  <si>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</si>
  <si>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</si>
  <si>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</si>
  <si>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</si>
  <si>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</si>
  <si>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</si>
  <si>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</si>
  <si>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</si>
  <si>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</si>
  <si>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</si>
  <si>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</si>
  <si>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</si>
  <si>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</si>
  <si>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</si>
  <si>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</si>
  <si>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</si>
  <si>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</si>
  <si>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</si>
  <si>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</si>
  <si>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</si>
  <si>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</si>
  <si>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</si>
  <si>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</si>
  <si>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</si>
  <si>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</si>
  <si>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</si>
  <si>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</si>
  <si>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</si>
  <si>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</si>
  <si>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</si>
  <si>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</si>
  <si>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</si>
  <si>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</si>
  <si>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</si>
  <si>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</si>
  <si>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</si>
  <si>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</si>
  <si>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</si>
  <si>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</si>
  <si>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</si>
  <si>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</si>
  <si>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</si>
  <si>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</si>
  <si>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</si>
  <si>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</si>
  <si>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</si>
  <si>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</si>
  <si>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</si>
  <si>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</si>
  <si>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</si>
  <si>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</si>
  <si>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</si>
  <si>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</si>
  <si>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</si>
  <si>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</si>
  <si>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</si>
  <si>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</si>
  <si>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</si>
  <si>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</si>
  <si>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</si>
  <si>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</si>
  <si>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</si>
  <si>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</si>
  <si>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</si>
  <si>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</si>
  <si>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</si>
  <si>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</si>
  <si>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</si>
  <si>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</si>
  <si>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</si>
  <si>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</si>
  <si>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</si>
  <si>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</si>
  <si>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</si>
  <si>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</si>
  <si>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</si>
  <si>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</si>
  <si>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</si>
  <si>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</si>
  <si>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</si>
  <si>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</si>
  <si>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</si>
  <si>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</si>
  <si>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</si>
  <si>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</si>
  <si>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</si>
  <si>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</si>
  <si>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</si>
  <si>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</si>
  <si>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</si>
  <si>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</si>
  <si>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</si>
  <si>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</si>
  <si>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</si>
  <si>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</si>
  <si>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</si>
  <si>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</si>
  <si>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</si>
  <si>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</si>
  <si>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</si>
  <si>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</si>
  <si>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</si>
  <si>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</si>
  <si>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</si>
  <si>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</si>
  <si>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</si>
  <si>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</si>
  <si>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</si>
  <si>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</si>
  <si>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</si>
  <si>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</si>
  <si>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</si>
  <si>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</si>
  <si>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</si>
  <si>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</si>
  <si>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</si>
  <si>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</si>
  <si>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</si>
  <si>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</si>
  <si>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</si>
  <si>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</si>
  <si>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</si>
  <si>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</si>
  <si>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</si>
  <si>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</si>
  <si>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</si>
  <si>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</si>
  <si>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</si>
  <si>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</si>
  <si>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</si>
  <si>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</si>
  <si>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</si>
  <si>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</si>
  <si>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</si>
  <si>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</si>
  <si>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</si>
  <si>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</si>
  <si>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</si>
  <si>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</si>
  <si>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</si>
  <si>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</si>
  <si>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</si>
  <si>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</si>
  <si>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</si>
  <si>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</si>
  <si>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</si>
  <si>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</si>
  <si>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</si>
  <si>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</si>
  <si>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</si>
  <si>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</si>
  <si>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</si>
  <si>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</si>
  <si>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</si>
  <si>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</si>
  <si>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</si>
  <si>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</si>
  <si>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</si>
  <si>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</si>
  <si>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</si>
  <si>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</si>
  <si>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</si>
  <si>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</si>
  <si>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</si>
  <si>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</si>
  <si>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</si>
  <si>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</si>
  <si>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</si>
  <si>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</si>
  <si>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</si>
  <si>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</si>
  <si>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</si>
  <si>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</si>
  <si>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</si>
  <si>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</si>
  <si>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</si>
  <si>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</si>
  <si>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</si>
  <si>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</si>
  <si>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</si>
  <si>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</si>
  <si>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</si>
  <si>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</si>
  <si>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</si>
  <si>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</si>
  <si>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</si>
  <si>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</si>
  <si>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</si>
  <si>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</si>
  <si>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</si>
  <si>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</si>
  <si>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</si>
  <si>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</si>
  <si>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</si>
  <si>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</si>
  <si>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</si>
  <si>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</si>
  <si>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</si>
  <si>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</si>
  <si>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</si>
  <si>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</si>
  <si>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</si>
  <si>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</si>
  <si>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</si>
  <si>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</si>
  <si>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</si>
  <si>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</si>
  <si>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</si>
  <si>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</si>
  <si>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</si>
  <si>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</si>
  <si>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</si>
  <si>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</si>
  <si>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</si>
  <si>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</si>
  <si>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</si>
  <si>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</si>
  <si>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</si>
  <si>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</si>
  <si>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</si>
  <si>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</si>
  <si>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</si>
  <si>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</si>
  <si>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</si>
  <si>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</si>
  <si>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</si>
  <si>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</si>
  <si>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</si>
  <si>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</si>
  <si>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</si>
  <si>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</si>
  <si>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</si>
  <si>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</si>
  <si>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</si>
  <si>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</si>
  <si>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</si>
  <si>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</si>
  <si>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</si>
  <si>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</si>
  <si>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</si>
  <si>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</si>
  <si>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</si>
  <si>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</si>
  <si>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</si>
  <si>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</si>
  <si>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</si>
  <si>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</si>
  <si>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</si>
  <si>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</si>
  <si>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</si>
  <si>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</si>
  <si>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</si>
  <si>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</si>
  <si>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</si>
  <si>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</si>
  <si>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</si>
  <si>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</si>
  <si>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</si>
  <si>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</si>
  <si>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</si>
  <si>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</si>
  <si>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</si>
  <si>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</si>
  <si>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</si>
  <si>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</si>
  <si>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</si>
  <si>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</si>
  <si>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</si>
  <si>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</si>
  <si>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</si>
  <si>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</si>
  <si>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</si>
  <si>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</si>
  <si>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</si>
  <si>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</si>
  <si>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</si>
  <si>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</si>
  <si>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</si>
  <si>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</si>
  <si>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</si>
  <si>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</si>
  <si>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</si>
  <si>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</si>
  <si>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</si>
  <si>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</si>
  <si>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</si>
  <si>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</si>
  <si>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</si>
  <si>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</si>
  <si>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</si>
  <si>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</si>
  <si>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</si>
  <si>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</si>
  <si>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</si>
  <si>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</si>
  <si>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</si>
  <si>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</si>
  <si>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</si>
  <si>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</si>
  <si>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</si>
  <si>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</si>
  <si>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</si>
  <si>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</si>
  <si>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</si>
  <si>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</si>
  <si>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</si>
  <si>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</si>
  <si>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</si>
  <si>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</si>
  <si>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</si>
  <si>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</si>
  <si>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</si>
  <si>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</si>
  <si>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</si>
  <si>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</si>
  <si>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</si>
  <si>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</si>
  <si>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</si>
  <si>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</si>
  <si>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</si>
  <si>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</si>
  <si>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</si>
  <si>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</si>
  <si>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</si>
  <si>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</si>
  <si>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</si>
  <si>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</si>
  <si>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</si>
  <si>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</si>
  <si>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</si>
  <si>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</si>
  <si>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</si>
  <si>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</si>
  <si>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</si>
  <si>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</si>
  <si>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</si>
  <si>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</si>
  <si>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</si>
  <si>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</si>
  <si>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</si>
  <si>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</si>
  <si>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</si>
  <si>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</si>
  <si>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</si>
  <si>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</si>
  <si>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</si>
  <si>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</si>
  <si>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</si>
  <si>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</si>
  <si>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</si>
  <si>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</si>
  <si>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</si>
  <si>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</si>
  <si>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</si>
  <si>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</si>
  <si>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</si>
  <si>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</si>
  <si>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</si>
  <si>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</si>
  <si>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</si>
  <si>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</si>
  <si>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</si>
  <si>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</si>
  <si>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</si>
  <si>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</si>
  <si>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</si>
  <si>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</si>
  <si>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</si>
  <si>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</si>
  <si>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</si>
  <si>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</si>
  <si>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</si>
  <si>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</si>
  <si>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</si>
  <si>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</si>
  <si>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</si>
  <si>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</si>
  <si>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</si>
  <si>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</si>
  <si>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</si>
  <si>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</si>
  <si>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</si>
  <si>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</si>
  <si>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</si>
  <si>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</si>
  <si>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</si>
  <si>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</si>
  <si>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</si>
  <si>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</si>
  <si>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</si>
  <si>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</si>
  <si>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</si>
  <si>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</si>
  <si>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</si>
  <si>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</si>
  <si>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</si>
  <si>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</si>
  <si>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</si>
  <si>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</si>
  <si>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</si>
  <si>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</si>
  <si>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</si>
  <si>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</si>
  <si>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</si>
  <si>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</si>
  <si>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</si>
  <si>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</si>
  <si>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</si>
  <si>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</si>
  <si>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</si>
  <si>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</si>
  <si>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</si>
  <si>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</si>
  <si>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</si>
  <si>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</si>
  <si>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</si>
  <si>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</si>
  <si>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</si>
  <si>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</si>
  <si>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</si>
  <si>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</si>
  <si>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</si>
  <si>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</si>
  <si>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</si>
  <si>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</si>
  <si>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</si>
  <si>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</si>
  <si>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</si>
  <si>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</si>
  <si>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</si>
  <si>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</si>
  <si>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</si>
  <si>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</si>
  <si>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</si>
  <si>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</si>
  <si>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</si>
  <si>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</si>
  <si>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</si>
  <si>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</si>
  <si>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</si>
  <si>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</si>
  <si>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</si>
  <si>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</si>
  <si>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</si>
  <si>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</si>
  <si>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</si>
  <si>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</si>
  <si>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</si>
  <si>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</si>
  <si>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</si>
  <si>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</si>
  <si>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</si>
  <si>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</si>
  <si>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</si>
  <si>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</si>
  <si>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</si>
  <si>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</si>
  <si>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</si>
  <si>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</si>
  <si>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</si>
  <si>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</si>
  <si>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</si>
  <si>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</si>
  <si>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</si>
  <si>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</si>
  <si>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</si>
  <si>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</si>
  <si>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</si>
  <si>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</si>
  <si>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</si>
  <si>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</si>
  <si>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</si>
  <si>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</si>
  <si>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</si>
  <si>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</si>
  <si>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</si>
  <si>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</si>
  <si>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</si>
  <si>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</si>
  <si>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</si>
  <si>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</si>
  <si>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</si>
  <si>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</si>
  <si>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</si>
  <si>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</si>
  <si>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</si>
  <si>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</si>
  <si>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</si>
  <si>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</si>
  <si>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</si>
  <si>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</si>
  <si>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</si>
  <si>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</si>
  <si>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</si>
  <si>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</si>
  <si>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</si>
  <si>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</si>
  <si>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</si>
  <si>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</si>
  <si>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</si>
  <si>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</si>
  <si>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</si>
  <si>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</si>
  <si>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</si>
  <si>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</si>
  <si>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</si>
  <si>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</si>
  <si>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</si>
  <si>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</si>
  <si>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</si>
  <si>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</si>
  <si>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</si>
  <si>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</si>
  <si>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</si>
  <si>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</si>
  <si>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</si>
  <si>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</si>
  <si>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</si>
  <si>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</si>
  <si>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</si>
  <si>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</si>
  <si>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</si>
  <si>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</si>
  <si>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</si>
  <si>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</si>
  <si>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</si>
  <si>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</si>
  <si>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</si>
  <si>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</si>
  <si>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</si>
  <si>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</si>
  <si>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</si>
  <si>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</si>
  <si>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</si>
  <si>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</si>
  <si>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</si>
  <si>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</si>
  <si>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</si>
  <si>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</si>
  <si>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</si>
  <si>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</si>
  <si>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</si>
  <si>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</si>
  <si>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</si>
  <si>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</si>
  <si>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</si>
  <si>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</si>
  <si>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</si>
  <si>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</si>
  <si>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</si>
  <si>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</si>
  <si>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</si>
  <si>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</si>
  <si>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</si>
  <si>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</si>
  <si>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</si>
  <si>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</si>
  <si>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</si>
  <si>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</si>
  <si>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</si>
  <si>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</si>
  <si>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</si>
  <si>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</si>
  <si>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</si>
  <si>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</si>
  <si>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</si>
  <si>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</si>
  <si>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</si>
  <si>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</si>
  <si>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</si>
  <si>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</si>
  <si>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</si>
  <si>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</si>
  <si>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</si>
  <si>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</si>
  <si>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</si>
  <si>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</si>
  <si>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</si>
  <si>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</si>
  <si>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</si>
  <si>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</si>
  <si>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</si>
  <si>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</si>
  <si>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</si>
  <si>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</si>
  <si>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</si>
  <si>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</si>
  <si>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</si>
  <si>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</si>
  <si>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</si>
  <si>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</si>
  <si>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</si>
  <si>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</si>
  <si>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</si>
  <si>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</si>
  <si>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</si>
  <si>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</si>
  <si>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</si>
  <si>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</si>
  <si>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</si>
  <si>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</si>
  <si>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</si>
  <si>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</si>
  <si>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</si>
  <si>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</si>
  <si>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</si>
  <si>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</si>
  <si>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</si>
  <si>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</si>
  <si>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</si>
  <si>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</si>
  <si>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</si>
  <si>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</si>
  <si>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</si>
  <si>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</si>
  <si>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</si>
  <si>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</si>
  <si>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</si>
  <si>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</si>
  <si>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</si>
  <si>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</si>
  <si>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</si>
  <si>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</si>
  <si>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</si>
  <si>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</si>
  <si>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</si>
  <si>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</si>
  <si>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</si>
  <si>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</si>
  <si>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</si>
  <si>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</si>
  <si>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</si>
  <si>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</si>
  <si>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</si>
  <si>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</si>
  <si>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</si>
  <si>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</si>
  <si>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</si>
  <si>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</si>
  <si>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</si>
  <si>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</si>
  <si>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</si>
  <si>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</si>
  <si>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</si>
  <si>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</si>
  <si>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</si>
  <si>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</si>
  <si>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</si>
  <si>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</si>
  <si>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</si>
  <si>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</si>
  <si>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</si>
  <si>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</si>
  <si>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</si>
  <si>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</si>
  <si>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</si>
  <si>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</si>
  <si>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</si>
  <si>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</si>
  <si>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</si>
  <si>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</si>
  <si>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</si>
  <si>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</si>
  <si>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</si>
  <si>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</si>
  <si>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</si>
  <si>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</si>
  <si>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</si>
  <si>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</si>
  <si>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</si>
  <si>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</si>
  <si>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</si>
  <si>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</si>
  <si>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</si>
  <si>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</si>
  <si>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</si>
  <si>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</si>
  <si>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</si>
  <si>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</si>
  <si>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</si>
  <si>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</si>
  <si>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</si>
  <si>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</si>
  <si>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</si>
  <si>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</si>
  <si>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</si>
  <si>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</si>
  <si>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</si>
  <si>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</si>
  <si>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</si>
  <si>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</si>
  <si>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</si>
  <si>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</si>
  <si>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</si>
  <si>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</si>
  <si>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</si>
  <si>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</si>
  <si>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</si>
  <si>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</si>
  <si>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</si>
  <si>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</si>
  <si>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</si>
  <si>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</si>
  <si>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</si>
  <si>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</si>
  <si>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</si>
  <si>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</si>
  <si>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</si>
  <si>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</si>
  <si>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</si>
  <si>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</si>
  <si>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</si>
  <si>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</si>
  <si>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</si>
  <si>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</si>
  <si>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</si>
  <si>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</si>
  <si>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</si>
  <si>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</si>
  <si>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</si>
  <si>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</si>
  <si>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</si>
  <si>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</si>
  <si>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</si>
  <si>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</si>
  <si>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</si>
  <si>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</si>
  <si>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</si>
  <si>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</si>
  <si>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</si>
  <si>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</si>
  <si>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</si>
  <si>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</si>
  <si>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</si>
  <si>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</si>
  <si>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</si>
  <si>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</si>
  <si>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</si>
  <si>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</si>
  <si>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</si>
  <si>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</si>
  <si>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</si>
  <si>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</si>
  <si>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</si>
  <si>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</si>
  <si>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</si>
  <si>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</si>
  <si>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</si>
  <si>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</si>
  <si>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</si>
  <si>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</si>
  <si>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</si>
  <si>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</si>
  <si>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</si>
  <si>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</si>
  <si>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</si>
  <si>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</si>
  <si>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</si>
  <si>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</si>
  <si>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</si>
  <si>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</si>
  <si>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</si>
  <si>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</si>
  <si>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</si>
  <si>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</si>
  <si>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</si>
  <si>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</si>
  <si>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</si>
  <si>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</si>
  <si>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</si>
  <si>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</si>
  <si>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</si>
  <si>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</si>
  <si>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</si>
  <si>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</si>
  <si>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</si>
  <si>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</si>
  <si>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</si>
  <si>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</si>
  <si>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</si>
  <si>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</si>
  <si>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</si>
  <si>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</si>
  <si>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</si>
  <si>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</si>
  <si>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</si>
  <si>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</si>
  <si>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</si>
  <si>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</si>
  <si>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</si>
  <si>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</si>
  <si>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</si>
  <si>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</si>
  <si>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</si>
  <si>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</si>
  <si>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</si>
  <si>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</si>
  <si>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</si>
  <si>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</si>
  <si>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</si>
  <si>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</si>
  <si>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</si>
  <si>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</si>
  <si>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</si>
  <si>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</si>
  <si>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</si>
  <si>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</si>
  <si>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</si>
  <si>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</si>
  <si>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</si>
  <si>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</si>
  <si>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</si>
  <si>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</si>
  <si>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</si>
  <si>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</si>
  <si>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</si>
  <si>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</si>
  <si>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</si>
  <si>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</si>
  <si>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</si>
  <si>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</si>
  <si>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</si>
  <si>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</si>
  <si>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</si>
  <si>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</si>
  <si>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</si>
  <si>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</si>
  <si>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</si>
  <si>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</si>
  <si>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</si>
  <si>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</si>
  <si>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</si>
  <si>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</si>
  <si>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</si>
  <si>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</si>
  <si>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</si>
  <si>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</si>
  <si>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</si>
  <si>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</si>
  <si>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</si>
  <si>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</si>
  <si>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</si>
  <si>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</si>
  <si>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</si>
  <si>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</si>
  <si>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</si>
  <si>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</si>
  <si>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</si>
  <si>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</si>
  <si>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</si>
  <si>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</si>
  <si>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</si>
  <si>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</si>
  <si>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</si>
  <si>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</si>
  <si>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</si>
  <si>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</si>
  <si>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</si>
  <si>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</si>
  <si>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</si>
  <si>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</si>
  <si>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</si>
  <si>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</si>
  <si>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</si>
  <si>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</si>
  <si>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</si>
  <si>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</si>
  <si>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</si>
  <si>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</si>
  <si>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</si>
  <si>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</si>
  <si>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</si>
  <si>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</si>
  <si>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</si>
  <si>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</si>
  <si>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</si>
  <si>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</si>
  <si>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</si>
  <si>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</si>
  <si>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</si>
  <si>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</si>
  <si>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</si>
  <si>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</si>
  <si>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</si>
  <si>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</si>
  <si>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</si>
  <si>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</si>
  <si>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</si>
  <si>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</si>
  <si>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</si>
  <si>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</si>
  <si>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</si>
  <si>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</si>
  <si>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</si>
  <si>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</si>
  <si>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</si>
  <si>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</si>
  <si>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</si>
  <si>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</si>
  <si>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</si>
  <si>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</si>
  <si>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</si>
  <si>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</si>
  <si>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</si>
  <si>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</si>
  <si>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</si>
  <si>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</si>
  <si>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</si>
  <si>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</si>
  <si>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</si>
  <si>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</si>
  <si>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</si>
  <si>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</si>
  <si>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</si>
  <si>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</si>
  <si>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</si>
  <si>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</si>
  <si>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</si>
  <si>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</si>
  <si>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</si>
  <si>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</si>
  <si>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</si>
  <si>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</si>
  <si>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</si>
  <si>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</si>
  <si>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</si>
  <si>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</si>
  <si>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</si>
  <si>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</si>
  <si>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</si>
  <si>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</si>
  <si>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</si>
  <si>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</si>
  <si>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</si>
  <si>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</si>
  <si>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</si>
  <si>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</si>
  <si>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</si>
  <si>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</si>
  <si>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</si>
  <si>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</si>
  <si>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</si>
  <si>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</si>
  <si>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</si>
  <si>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</si>
  <si>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</si>
  <si>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</si>
  <si>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</si>
  <si>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</si>
  <si>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</si>
  <si>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</si>
  <si>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</si>
  <si>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</si>
  <si>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</si>
  <si>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</si>
  <si>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</si>
  <si>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</si>
  <si>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</si>
  <si>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</si>
  <si>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</si>
  <si>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</si>
  <si>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</si>
  <si>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</si>
  <si>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</si>
  <si>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</si>
  <si>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</si>
  <si>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</si>
  <si>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</si>
  <si>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</si>
  <si>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</si>
  <si>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</si>
  <si>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</si>
  <si>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</si>
  <si>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</si>
  <si>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</si>
  <si>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</si>
  <si>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</si>
  <si>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</si>
  <si>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</si>
  <si>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</si>
  <si>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</si>
  <si>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</si>
  <si>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</si>
  <si>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</si>
  <si>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</si>
  <si>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</si>
  <si>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</si>
  <si>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</si>
  <si>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</si>
  <si>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</si>
  <si>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</si>
  <si>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</si>
  <si>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</si>
  <si>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</si>
  <si>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</si>
  <si>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</si>
  <si>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</si>
  <si>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</si>
  <si>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</si>
  <si>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</si>
  <si>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</si>
  <si>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</si>
  <si>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</si>
  <si>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</si>
  <si>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</si>
  <si>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</si>
  <si>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</si>
  <si>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</si>
  <si>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</si>
  <si>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</si>
  <si>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</si>
  <si>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</si>
  <si>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</si>
  <si>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</si>
  <si>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</si>
  <si>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</si>
  <si>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</si>
  <si>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</si>
  <si>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</si>
  <si>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</si>
  <si>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</si>
  <si>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</si>
  <si>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</si>
  <si>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</si>
  <si>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</si>
  <si>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</si>
  <si>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</si>
  <si>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</si>
  <si>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</si>
  <si>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</si>
  <si>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</si>
  <si>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</si>
  <si>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</si>
  <si>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</si>
  <si>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</si>
  <si>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</si>
  <si>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</si>
  <si>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</si>
  <si>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</si>
  <si>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</si>
  <si>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</si>
  <si>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</si>
  <si>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</si>
  <si>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</si>
  <si>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</si>
  <si>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</si>
  <si>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</si>
  <si>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</si>
  <si>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</si>
  <si>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</si>
  <si>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</si>
  <si>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</si>
  <si>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</si>
  <si>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</si>
  <si>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</si>
  <si>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</si>
  <si>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</si>
  <si>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</si>
  <si>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</si>
  <si>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</si>
  <si>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</si>
  <si>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</si>
  <si>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</si>
  <si>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</si>
  <si>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</si>
  <si>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</si>
  <si>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</si>
  <si>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</si>
  <si>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</si>
  <si>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</si>
  <si>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</si>
  <si>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</si>
  <si>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</si>
  <si>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</si>
  <si>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</si>
  <si>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</si>
  <si>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</si>
  <si>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</si>
  <si>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</si>
  <si>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</si>
  <si>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</si>
  <si>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</si>
  <si>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</si>
  <si>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</si>
  <si>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</si>
  <si>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</si>
  <si>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</si>
  <si>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</si>
  <si>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</si>
  <si>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</si>
  <si>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</si>
  <si>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</si>
  <si>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</si>
  <si>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</si>
  <si>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</si>
  <si>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</si>
  <si>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</si>
  <si>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</si>
  <si>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</si>
  <si>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</si>
  <si>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</si>
  <si>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</si>
  <si>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</si>
  <si>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</si>
  <si>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</si>
  <si>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</si>
  <si>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</si>
  <si>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</si>
  <si>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</si>
  <si>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</si>
  <si>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</si>
  <si>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</si>
  <si>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</si>
  <si>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</si>
  <si>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</si>
  <si>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</si>
  <si>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</si>
  <si>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</si>
  <si>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</si>
  <si>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</si>
  <si>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</si>
  <si>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</si>
  <si>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</si>
  <si>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</si>
  <si>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</si>
  <si>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</si>
  <si>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</si>
  <si>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</si>
  <si>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</si>
  <si>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</si>
  <si>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</si>
  <si>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</si>
  <si>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</si>
  <si>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</si>
  <si>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</si>
  <si>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</si>
  <si>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</si>
  <si>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</si>
  <si>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</si>
  <si>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</si>
  <si>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</si>
  <si>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</si>
  <si>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</si>
  <si>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</si>
  <si>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</si>
  <si>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</si>
  <si>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</si>
  <si>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</si>
  <si>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</si>
  <si>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</si>
  <si>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</si>
  <si>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</si>
  <si>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</si>
  <si>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</si>
  <si>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</si>
  <si>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</si>
  <si>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</si>
  <si>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</si>
  <si>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</si>
  <si>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</si>
  <si>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</si>
  <si>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</si>
  <si>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</si>
  <si>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</si>
  <si>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</si>
  <si>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</si>
  <si>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</si>
  <si>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</si>
  <si>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</si>
  <si>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</si>
  <si>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</si>
  <si>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</si>
  <si>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</si>
  <si>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</si>
  <si>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</si>
  <si>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</si>
  <si>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</si>
  <si>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</si>
  <si>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</si>
  <si>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</si>
  <si>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</si>
  <si>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</si>
  <si>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</si>
  <si>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</si>
  <si>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</si>
  <si>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</si>
  <si>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</si>
  <si>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</si>
  <si>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</si>
  <si>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</si>
  <si>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</si>
  <si>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</si>
  <si>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</si>
  <si>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</si>
  <si>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</si>
  <si>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</si>
  <si>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</si>
  <si>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</si>
  <si>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</si>
  <si>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</si>
  <si>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</si>
  <si>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</si>
  <si>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</si>
  <si>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</si>
  <si>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</si>
  <si>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</si>
  <si>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</si>
  <si>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</si>
  <si>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</si>
  <si>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</si>
  <si>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</si>
  <si>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</si>
  <si>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</si>
  <si>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</si>
  <si>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</si>
  <si>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</si>
  <si>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</si>
  <si>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</si>
  <si>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</si>
  <si>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</si>
  <si>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</si>
  <si>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</si>
  <si>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</si>
  <si>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</si>
  <si>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</si>
  <si>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</si>
  <si>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</si>
  <si>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</si>
  <si>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</si>
  <si>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</si>
  <si>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</si>
  <si>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</si>
  <si>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</si>
  <si>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</si>
  <si>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</si>
  <si>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</si>
  <si>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</si>
  <si>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</si>
  <si>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</si>
  <si>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</si>
  <si>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</si>
  <si>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</si>
  <si>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</si>
  <si>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</si>
  <si>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</si>
  <si>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</si>
  <si>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</si>
  <si>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</si>
  <si>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</si>
  <si>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</si>
  <si>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</si>
  <si>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</si>
  <si>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</si>
  <si>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</si>
  <si>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</si>
  <si>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</si>
  <si>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</si>
  <si>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</si>
  <si>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</si>
  <si>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</si>
  <si>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</si>
  <si>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</si>
  <si>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</si>
  <si>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</si>
  <si>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</si>
  <si>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</si>
  <si>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</si>
  <si>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</si>
  <si>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</si>
  <si>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</si>
  <si>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</si>
  <si>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</si>
  <si>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</si>
  <si>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</si>
  <si>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</si>
  <si>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</si>
  <si>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</si>
  <si>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</si>
  <si>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</si>
  <si>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</si>
  <si>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</si>
  <si>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</si>
  <si>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</si>
  <si>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</si>
  <si>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</si>
  <si>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</si>
  <si>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</si>
  <si>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</si>
  <si>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</si>
  <si>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</si>
  <si>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</si>
  <si>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</si>
  <si>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</si>
  <si>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</si>
  <si>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</si>
  <si>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</si>
  <si>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</si>
  <si>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</si>
  <si>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</si>
  <si>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</si>
  <si>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</si>
  <si>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</si>
  <si>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</si>
  <si>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</si>
  <si>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</si>
  <si>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</si>
  <si>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</si>
  <si>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</si>
  <si>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</si>
  <si>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</si>
  <si>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</si>
  <si>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</si>
  <si>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</si>
  <si>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</si>
  <si>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</si>
  <si>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</si>
  <si>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</si>
  <si>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</si>
  <si>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</si>
  <si>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</si>
  <si>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</si>
  <si>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</si>
  <si>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</si>
  <si>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</si>
  <si>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</si>
  <si>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</si>
  <si>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</si>
  <si>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</si>
  <si>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</si>
  <si>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</si>
  <si>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</si>
  <si>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</si>
  <si>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</si>
  <si>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</si>
  <si>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</si>
  <si>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</si>
  <si>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</si>
  <si>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</si>
  <si>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</si>
  <si>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</si>
  <si>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</si>
  <si>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</si>
  <si>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</si>
  <si>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</si>
  <si>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</si>
  <si>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</si>
  <si>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</si>
  <si>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</si>
  <si>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</si>
  <si>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</si>
  <si>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</si>
  <si>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</si>
  <si>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</si>
  <si>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</si>
  <si>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</si>
  <si>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</si>
  <si>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</si>
  <si>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</si>
  <si>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</si>
  <si>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</si>
  <si>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</si>
  <si>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</si>
  <si>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</si>
  <si>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</si>
  <si>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</si>
  <si>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</si>
  <si>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</si>
  <si>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</si>
  <si>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</si>
  <si>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</si>
  <si>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</si>
  <si>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</si>
  <si>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</si>
  <si>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</si>
  <si>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</si>
  <si>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</si>
  <si>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</si>
  <si>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</si>
  <si>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</si>
  <si>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</si>
  <si>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</si>
  <si>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</si>
  <si>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</si>
  <si>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</si>
  <si>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</si>
  <si>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</si>
  <si>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</si>
  <si>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</si>
  <si>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</si>
  <si>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</si>
  <si>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</si>
  <si>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</si>
  <si>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</si>
  <si>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</si>
  <si>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</si>
  <si>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</si>
  <si>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</si>
  <si>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</si>
  <si>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</si>
  <si>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</si>
  <si>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</si>
  <si>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</si>
  <si>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</si>
  <si>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</si>
  <si>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</si>
  <si>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</si>
  <si>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</si>
  <si>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</si>
  <si>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</si>
  <si>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</si>
  <si>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</si>
  <si>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</si>
  <si>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</si>
  <si>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</si>
  <si>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</si>
  <si>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</si>
  <si>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</si>
  <si>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</si>
  <si>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</si>
  <si>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</si>
  <si>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</si>
  <si>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</si>
  <si>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</si>
  <si>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</si>
  <si>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</si>
  <si>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</si>
  <si>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</si>
  <si>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</si>
  <si>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</si>
  <si>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</si>
  <si>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</si>
  <si>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</si>
  <si>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</si>
  <si>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</si>
  <si>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</si>
  <si>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</si>
  <si>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</si>
  <si>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</si>
  <si>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</si>
  <si>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</si>
  <si>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</si>
  <si>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</si>
  <si>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</si>
  <si>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</si>
  <si>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</si>
  <si>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</si>
  <si>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</si>
  <si>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</si>
  <si>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</si>
  <si>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</si>
  <si>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</si>
  <si>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</si>
  <si>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</si>
  <si>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</si>
  <si>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</si>
  <si>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</si>
  <si>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</si>
  <si>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</si>
  <si>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</si>
  <si>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</si>
  <si>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</si>
  <si>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</si>
  <si>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</si>
  <si>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</si>
  <si>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</si>
  <si>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</si>
  <si>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</si>
  <si>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</si>
  <si>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</si>
  <si>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</si>
  <si>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</si>
  <si>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</si>
  <si>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</si>
  <si>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</si>
  <si>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</si>
  <si>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</si>
  <si>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</si>
  <si>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</si>
  <si>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</si>
  <si>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</si>
  <si>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</si>
  <si>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</si>
  <si>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</si>
  <si>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</si>
  <si>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</si>
  <si>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</si>
  <si>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</si>
  <si>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</si>
  <si>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</si>
  <si>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</si>
  <si>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</si>
  <si>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</si>
  <si>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</si>
  <si>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</si>
  <si>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</si>
  <si>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</si>
  <si>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</si>
  <si>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</si>
  <si>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</si>
  <si>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</si>
  <si>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</si>
  <si>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</si>
  <si>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</si>
  <si>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</si>
  <si>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</si>
  <si>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</si>
  <si>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</si>
  <si>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</si>
  <si>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</si>
  <si>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</si>
  <si>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</si>
  <si>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</si>
  <si>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</si>
  <si>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</si>
  <si>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</si>
  <si>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</si>
  <si>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</si>
  <si>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</si>
  <si>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</si>
  <si>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</si>
  <si>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</si>
  <si>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</si>
  <si>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</si>
  <si>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</si>
  <si>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</si>
  <si>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</si>
  <si>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</si>
  <si>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</si>
  <si>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</si>
  <si>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</si>
  <si>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</si>
  <si>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</si>
  <si>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</si>
  <si>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</si>
  <si>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</si>
  <si>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</si>
  <si>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</si>
  <si>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</si>
  <si>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</si>
  <si>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</si>
  <si>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</si>
  <si>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</si>
  <si>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</si>
  <si>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</si>
  <si>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</si>
  <si>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</si>
  <si>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</si>
  <si>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</si>
  <si>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</si>
  <si>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</si>
  <si>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</si>
  <si>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</si>
  <si>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</si>
  <si>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</si>
  <si>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</si>
  <si>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</si>
  <si>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</si>
  <si>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</si>
  <si>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</si>
  <si>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</si>
  <si>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</si>
  <si>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</si>
  <si>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</si>
  <si>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</si>
  <si>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</si>
  <si>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</si>
  <si>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</si>
  <si>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</si>
  <si>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</si>
  <si>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</si>
  <si>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</si>
  <si>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</si>
  <si>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</si>
  <si>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</si>
  <si>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</si>
  <si>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</si>
  <si>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</si>
  <si>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</si>
  <si>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</si>
  <si>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</si>
  <si>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</si>
  <si>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</si>
  <si>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</si>
  <si>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</si>
  <si>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</si>
  <si>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</si>
  <si>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</si>
  <si>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</si>
  <si>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</si>
  <si>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</si>
  <si>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</si>
  <si>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</si>
  <si>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</si>
  <si>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</si>
  <si>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</si>
  <si>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</si>
  <si>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</si>
  <si>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</si>
  <si>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</si>
  <si>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</si>
  <si>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</si>
  <si>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</si>
  <si>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</si>
  <si>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</si>
  <si>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</si>
  <si>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</si>
  <si>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</si>
  <si>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</si>
  <si>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</si>
  <si>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</si>
  <si>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</si>
  <si>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</si>
  <si>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</si>
  <si>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</si>
  <si>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</si>
  <si>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</si>
  <si>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</si>
  <si>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</si>
  <si>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</si>
  <si>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</si>
  <si>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</si>
  <si>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</si>
  <si>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</si>
  <si>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</si>
  <si>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</si>
  <si>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</si>
  <si>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</si>
  <si>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</si>
  <si>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</si>
  <si>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</si>
  <si>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</si>
  <si>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</si>
  <si>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</si>
  <si>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</si>
  <si>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</si>
  <si>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</si>
  <si>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</si>
  <si>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</si>
  <si>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</si>
  <si>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</si>
  <si>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</si>
  <si>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</si>
  <si>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</si>
  <si>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</si>
  <si>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</si>
  <si>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</si>
  <si>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</si>
  <si>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</si>
  <si>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</si>
  <si>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</si>
  <si>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</si>
  <si>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</si>
  <si>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</si>
  <si>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</si>
  <si>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</si>
  <si>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</si>
  <si>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</si>
  <si>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</si>
  <si>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</si>
  <si>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</si>
  <si>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</si>
  <si>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</si>
  <si>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</si>
  <si>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</si>
  <si>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</si>
  <si>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</si>
  <si>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</si>
  <si>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</si>
  <si>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</si>
  <si>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</si>
  <si>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</si>
  <si>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</si>
  <si>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</si>
  <si>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</si>
  <si>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</si>
  <si>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</si>
  <si>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</si>
  <si>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</si>
  <si>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</si>
  <si>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</si>
  <si>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</si>
  <si>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</si>
  <si>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</si>
  <si>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</si>
  <si>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</si>
  <si>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</si>
  <si>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</si>
  <si>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</si>
  <si>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</si>
  <si>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</si>
  <si>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</si>
  <si>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</si>
  <si>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</si>
  <si>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</si>
  <si>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</si>
  <si>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</si>
  <si>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</si>
  <si>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</si>
  <si>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</si>
  <si>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</si>
  <si>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</si>
  <si>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</si>
  <si>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</si>
  <si>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</si>
  <si>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</si>
  <si>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</si>
  <si>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</si>
  <si>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</si>
  <si>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</si>
  <si>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</si>
  <si>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</si>
  <si>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</si>
  <si>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</si>
  <si>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</si>
  <si>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</si>
  <si>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</si>
  <si>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</si>
  <si>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</si>
  <si>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</si>
  <si>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</si>
  <si>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</si>
  <si>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</si>
  <si>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</si>
  <si>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</si>
  <si>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</si>
  <si>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</si>
  <si>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</si>
  <si>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</si>
  <si>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</si>
  <si>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</si>
  <si>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</si>
  <si>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</si>
  <si>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</si>
  <si>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</si>
  <si>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</si>
  <si>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</si>
  <si>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</si>
  <si>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</si>
  <si>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</si>
  <si>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</si>
  <si>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</si>
  <si>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</si>
  <si>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</si>
  <si>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</si>
  <si>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</si>
  <si>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</si>
  <si>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</si>
  <si>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</si>
  <si>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</si>
  <si>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</si>
  <si>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</si>
  <si>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</si>
  <si>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</si>
  <si>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</si>
  <si>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</si>
  <si>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</si>
  <si>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</si>
  <si>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</si>
  <si>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</si>
  <si>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</si>
  <si>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</si>
  <si>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</si>
  <si>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</si>
  <si>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</si>
  <si>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</si>
  <si>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</si>
  <si>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</si>
  <si>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</si>
  <si>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</si>
  <si>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</si>
  <si>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</si>
  <si>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</si>
  <si>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</si>
  <si>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</si>
  <si>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</si>
  <si>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</si>
  <si>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</si>
  <si>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</si>
  <si>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</si>
  <si>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</si>
  <si>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</si>
  <si>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</si>
  <si>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</si>
  <si>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</si>
  <si>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</si>
  <si>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</si>
  <si>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</si>
  <si>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</si>
  <si>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</si>
  <si>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</si>
  <si>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</si>
  <si>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</si>
  <si>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</si>
  <si>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</si>
  <si>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</si>
  <si>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</si>
  <si>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</si>
  <si>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</si>
  <si>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</si>
  <si>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</si>
  <si>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</si>
  <si>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</si>
  <si>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</si>
  <si>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</si>
  <si>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</si>
  <si>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</si>
  <si>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</si>
  <si>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</si>
  <si>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</si>
  <si>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</si>
  <si>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</si>
  <si>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</si>
  <si>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</si>
  <si>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</si>
  <si>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</si>
  <si>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</si>
  <si>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</si>
  <si>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</si>
  <si>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</si>
  <si>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</si>
  <si>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</si>
  <si>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</si>
  <si>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</si>
  <si>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</si>
  <si>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</si>
  <si>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</si>
  <si>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</si>
  <si>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</si>
  <si>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</si>
  <si>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</si>
  <si>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</si>
  <si>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</si>
  <si>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</si>
  <si>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</si>
  <si>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</si>
  <si>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</si>
  <si>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</si>
  <si>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</si>
  <si>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</si>
  <si>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</si>
  <si>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</si>
  <si>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</si>
  <si>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</si>
  <si>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</si>
  <si>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</si>
  <si>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</si>
  <si>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</si>
  <si>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</si>
  <si>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</si>
  <si>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</si>
  <si>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</si>
  <si>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</si>
  <si>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</si>
  <si>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</si>
  <si>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</si>
  <si>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</si>
  <si>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</si>
  <si>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</si>
  <si>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</si>
  <si>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</si>
  <si>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</si>
  <si>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</si>
  <si>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</si>
  <si>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</si>
  <si>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</si>
  <si>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</si>
  <si>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</si>
  <si>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</si>
  <si>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</si>
  <si>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</si>
  <si>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</si>
  <si>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</si>
  <si>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</si>
  <si>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</si>
  <si>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</si>
  <si>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</si>
  <si>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</si>
  <si>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</si>
  <si>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</si>
  <si>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</si>
  <si>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</si>
  <si>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</si>
  <si>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</si>
  <si>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</si>
  <si>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</si>
  <si>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</si>
  <si>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</si>
  <si>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</si>
  <si>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</si>
  <si>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</si>
  <si>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</si>
  <si>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</si>
  <si>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</si>
  <si>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</si>
  <si>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</si>
  <si>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</si>
  <si>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</si>
  <si>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</si>
  <si>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</si>
  <si>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</si>
  <si>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</si>
  <si>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</si>
  <si>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</si>
  <si>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</si>
  <si>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</si>
  <si>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</si>
  <si>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</si>
  <si>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</si>
  <si>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</si>
  <si>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</si>
  <si>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</si>
  <si>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</si>
  <si>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</si>
  <si>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</si>
  <si>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</si>
  <si>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</si>
  <si>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</si>
  <si>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</si>
  <si>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</si>
  <si>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</si>
  <si>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</si>
  <si>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</si>
  <si>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</si>
  <si>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</si>
  <si>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</si>
  <si>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</si>
  <si>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</si>
  <si>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</si>
  <si>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</si>
  <si>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</si>
  <si>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</si>
  <si>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</si>
  <si>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</si>
  <si>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</si>
  <si>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</si>
  <si>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</si>
  <si>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</si>
  <si>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</si>
  <si>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</si>
  <si>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</si>
  <si>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</si>
  <si>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</si>
  <si>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</si>
  <si>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</si>
  <si>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</si>
  <si>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</si>
  <si>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</si>
  <si>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</si>
  <si>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</si>
  <si>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</si>
  <si>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</si>
  <si>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</si>
  <si>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</si>
  <si>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</si>
  <si>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</si>
  <si>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</si>
  <si>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</si>
  <si>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</si>
  <si>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</si>
  <si>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</si>
  <si>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</si>
  <si>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</si>
  <si>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</si>
  <si>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</si>
  <si>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</si>
  <si>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</si>
  <si>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</si>
  <si>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</si>
  <si>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</si>
  <si>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</si>
  <si>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</si>
  <si>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</si>
  <si>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</si>
  <si>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</si>
  <si>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</si>
  <si>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</si>
  <si>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</si>
  <si>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</si>
  <si>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</si>
  <si>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</si>
  <si>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</si>
  <si>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</si>
  <si>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</si>
  <si>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</si>
  <si>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</si>
  <si>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</si>
  <si>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</si>
  <si>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</si>
  <si>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</si>
  <si>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</si>
  <si>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</si>
  <si>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</si>
  <si>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</si>
  <si>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</si>
  <si>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</si>
  <si>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</si>
  <si>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</si>
  <si>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</si>
  <si>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</si>
  <si>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</si>
  <si>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</si>
  <si>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</si>
  <si>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</si>
  <si>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</si>
  <si>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</si>
  <si>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</si>
  <si>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</si>
  <si>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</si>
  <si>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</si>
  <si>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</si>
  <si>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</si>
  <si>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</si>
  <si>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</si>
  <si>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</si>
  <si>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</si>
  <si>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</si>
  <si>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</si>
  <si>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</si>
  <si>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</si>
  <si>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</si>
  <si>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</si>
  <si>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</si>
  <si>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</si>
  <si>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</si>
  <si>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</si>
  <si>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</si>
  <si>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</si>
  <si>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</si>
  <si>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</si>
  <si>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</si>
  <si>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</si>
  <si>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</si>
  <si>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</si>
  <si>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</si>
  <si>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</si>
  <si>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</si>
  <si>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</si>
  <si>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</si>
  <si>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</si>
  <si>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</si>
  <si>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</si>
  <si>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</si>
  <si>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</si>
  <si>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</si>
  <si>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</si>
  <si>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</si>
  <si>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</si>
  <si>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</si>
  <si>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</si>
  <si>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</si>
  <si>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</si>
  <si>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</si>
  <si>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</si>
  <si>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</si>
  <si>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</si>
  <si>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</si>
  <si>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</si>
  <si>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</si>
  <si>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</si>
  <si>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</si>
  <si>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</si>
  <si>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</si>
  <si>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</si>
  <si>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</si>
  <si>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</si>
  <si>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</si>
  <si>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</si>
  <si>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</si>
  <si>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</si>
  <si>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</si>
  <si>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</si>
  <si>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</si>
  <si>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</si>
  <si>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</si>
  <si>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</si>
  <si>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</si>
  <si>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</si>
  <si>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</si>
  <si>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</si>
  <si>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</si>
  <si>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</si>
  <si>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</si>
  <si>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</si>
  <si>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</si>
  <si>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</si>
  <si>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</si>
  <si>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</si>
  <si>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</si>
  <si>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</si>
  <si>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</si>
  <si>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</si>
  <si>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</si>
  <si>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</si>
  <si>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</si>
  <si>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</si>
  <si>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</si>
  <si>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</si>
  <si>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</si>
  <si>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</si>
  <si>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</si>
  <si>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</si>
  <si>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</si>
  <si>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</si>
  <si>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</si>
  <si>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</si>
  <si>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</si>
  <si>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</si>
  <si>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</si>
  <si>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</si>
  <si>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</si>
  <si>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</si>
  <si>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</si>
  <si>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</si>
  <si>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</si>
  <si>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</si>
  <si>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</si>
  <si>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</si>
  <si>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</si>
  <si>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</si>
  <si>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</si>
  <si>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</si>
  <si>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</si>
  <si>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</si>
  <si>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</si>
  <si>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</si>
  <si>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</si>
  <si>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</si>
  <si>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</si>
  <si>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</si>
  <si>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</si>
  <si>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</si>
  <si>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</si>
  <si>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</si>
  <si>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</si>
  <si>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</si>
  <si>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</si>
  <si>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</si>
  <si>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</si>
  <si>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</si>
  <si>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</si>
  <si>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</si>
  <si>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</si>
  <si>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</si>
  <si>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</si>
  <si>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</si>
  <si>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</si>
  <si>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</si>
  <si>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</si>
  <si>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</si>
  <si>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</si>
  <si>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</si>
  <si>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</si>
  <si>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</si>
  <si>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</si>
  <si>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</si>
  <si>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</si>
  <si>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</si>
  <si>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</si>
  <si>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</si>
  <si>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</si>
  <si>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</si>
  <si>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</si>
  <si>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</si>
  <si>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</si>
  <si>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</si>
  <si>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</si>
  <si>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</si>
  <si>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</si>
  <si>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</si>
  <si>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</si>
  <si>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</si>
  <si>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</si>
  <si>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</si>
  <si>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</si>
  <si>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</si>
  <si>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</si>
  <si>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</si>
  <si>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</si>
  <si>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</si>
  <si>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</si>
  <si>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</si>
  <si>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</si>
  <si>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</si>
  <si>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</si>
  <si>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</si>
  <si>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</si>
  <si>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</si>
  <si>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</si>
  <si>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</si>
  <si>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</si>
  <si>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</si>
  <si>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</si>
  <si>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</si>
  <si>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</si>
  <si>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</si>
  <si>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</si>
  <si>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</si>
  <si>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</si>
  <si>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</si>
  <si>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</si>
  <si>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</si>
  <si>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</si>
  <si>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</si>
  <si>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</si>
  <si>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</si>
  <si>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</si>
  <si>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</si>
  <si>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</si>
  <si>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</si>
  <si>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</si>
  <si>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</si>
  <si>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</si>
  <si>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</si>
  <si>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</si>
  <si>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</si>
  <si>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</si>
  <si>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</si>
  <si>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</si>
  <si>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</si>
  <si>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</si>
  <si>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</si>
  <si>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</si>
  <si>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</si>
  <si>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</si>
  <si>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</si>
  <si>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</si>
  <si>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</si>
  <si>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</si>
  <si>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</si>
  <si>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</si>
  <si>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</si>
  <si>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</si>
  <si>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</si>
  <si>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</si>
  <si>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</si>
  <si>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</si>
  <si>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</si>
  <si>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</si>
  <si>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</si>
  <si>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</si>
  <si>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</si>
  <si>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</si>
  <si>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</si>
  <si>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</si>
  <si>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</si>
  <si>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</si>
  <si>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</si>
  <si>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</si>
  <si>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</si>
  <si>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</si>
  <si>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</si>
  <si>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</si>
  <si>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</si>
  <si>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</si>
  <si>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</si>
  <si>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</si>
  <si>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</si>
  <si>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</si>
  <si>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</si>
  <si>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</si>
  <si>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</si>
  <si>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</si>
  <si>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</si>
  <si>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</si>
  <si>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</si>
  <si>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</si>
  <si>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</si>
  <si>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</si>
  <si>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</si>
  <si>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</si>
  <si>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</si>
  <si>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</si>
  <si>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</si>
  <si>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</si>
  <si>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</si>
  <si>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</si>
  <si>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</si>
  <si>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</si>
  <si>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</si>
  <si>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</si>
  <si>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</si>
  <si>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</si>
  <si>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</si>
  <si>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</si>
  <si>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</si>
  <si>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</si>
  <si>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</si>
  <si>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</si>
  <si>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</si>
  <si>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</si>
  <si>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</si>
  <si>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</si>
  <si>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</si>
  <si>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</si>
  <si>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</si>
  <si>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</si>
  <si>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</si>
  <si>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</si>
  <si>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</si>
  <si>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</si>
  <si>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</si>
  <si>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</si>
  <si>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</si>
  <si>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</si>
  <si>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</si>
  <si>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</si>
  <si>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</si>
  <si>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</si>
  <si>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</si>
  <si>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</si>
  <si>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</si>
  <si>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</si>
  <si>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</si>
  <si>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</si>
  <si>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</si>
  <si>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</si>
  <si>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</si>
  <si>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</si>
  <si>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</si>
  <si>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</si>
  <si>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</si>
  <si>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</si>
  <si>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</si>
  <si>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</si>
  <si>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</si>
  <si>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</si>
  <si>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</si>
  <si>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</si>
  <si>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</si>
  <si>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</si>
  <si>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</si>
  <si>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</si>
  <si>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</si>
  <si>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</si>
  <si>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</si>
  <si>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</si>
  <si>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</si>
  <si>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</si>
  <si>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</si>
  <si>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</si>
  <si>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</si>
  <si>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</si>
  <si>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</si>
  <si>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</si>
  <si>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</si>
  <si>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</si>
  <si>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</si>
  <si>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</si>
  <si>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</si>
  <si>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</si>
  <si>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</si>
  <si>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</si>
  <si>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</si>
  <si>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</si>
  <si>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</si>
  <si>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</si>
  <si>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</si>
  <si>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</si>
  <si>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</si>
  <si>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</si>
  <si>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</si>
  <si>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</si>
  <si>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</si>
  <si>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</si>
  <si>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</si>
  <si>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</si>
  <si>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</si>
  <si>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</si>
  <si>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</si>
  <si>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</si>
  <si>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</si>
  <si>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</si>
  <si>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</si>
  <si>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</si>
  <si>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</si>
  <si>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</si>
  <si>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</si>
  <si>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</si>
  <si>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</si>
  <si>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</si>
  <si>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</si>
  <si>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</si>
  <si>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</si>
  <si>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</si>
  <si>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</si>
  <si>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</si>
  <si>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</si>
  <si>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</si>
  <si>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</si>
  <si>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</si>
  <si>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</si>
  <si>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</si>
  <si>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</si>
  <si>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</si>
  <si>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</si>
  <si>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</si>
  <si>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</si>
  <si>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</si>
  <si>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</si>
  <si>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</si>
  <si>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</si>
  <si>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</si>
  <si>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</si>
  <si>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</si>
  <si>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</si>
  <si>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</si>
  <si>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</si>
  <si>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</si>
  <si>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</si>
  <si>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</si>
  <si>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</si>
  <si>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</si>
  <si>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</si>
  <si>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</si>
  <si>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</si>
  <si>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</si>
  <si>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</si>
  <si>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</si>
  <si>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</si>
  <si>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</si>
  <si>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</si>
  <si>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</si>
  <si>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</si>
  <si>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</si>
  <si>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</si>
  <si>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</si>
  <si>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</si>
  <si>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</si>
  <si>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</si>
  <si>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</si>
  <si>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</si>
  <si>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</si>
  <si>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</si>
  <si>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</si>
  <si>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</si>
  <si>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</si>
  <si>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</si>
  <si>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</si>
  <si>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</si>
  <si>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</si>
  <si>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</si>
  <si>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</si>
  <si>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</si>
  <si>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</si>
  <si>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</si>
  <si>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</si>
  <si>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</si>
  <si>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</si>
  <si>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</si>
  <si>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</si>
  <si>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</si>
  <si>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</si>
  <si>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</si>
  <si>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</si>
  <si>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</si>
  <si>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</si>
  <si>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</si>
  <si>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</si>
  <si>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</si>
  <si>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</si>
  <si>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</si>
  <si>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</si>
  <si>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</si>
  <si>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</si>
  <si>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</si>
  <si>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</si>
  <si>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</si>
  <si>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</si>
  <si>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</si>
  <si>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</si>
  <si>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</si>
  <si>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</si>
  <si>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</si>
  <si>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</si>
  <si>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</si>
  <si>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</si>
  <si>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</si>
  <si>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</si>
  <si>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</si>
  <si>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</si>
  <si>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</si>
  <si>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</si>
  <si>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</si>
  <si>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</si>
  <si>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</si>
  <si>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</si>
  <si>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</si>
  <si>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</si>
  <si>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</si>
  <si>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</si>
  <si>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</si>
  <si>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</si>
  <si>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</si>
  <si>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</si>
  <si>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</si>
  <si>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</si>
  <si>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</si>
  <si>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</si>
  <si>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</si>
  <si>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</si>
  <si>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</si>
  <si>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</si>
  <si>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</si>
  <si>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</si>
  <si>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</si>
  <si>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</si>
  <si>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</si>
  <si>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</si>
  <si>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</si>
  <si>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</si>
  <si>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</si>
  <si>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</si>
  <si>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</si>
  <si>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</si>
  <si>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</si>
  <si>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</si>
  <si>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</si>
  <si>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</si>
  <si>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</si>
  <si>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</si>
  <si>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</si>
  <si>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</si>
  <si>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</si>
  <si>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</si>
  <si>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</si>
  <si>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</si>
  <si>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</si>
  <si>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</si>
  <si>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</si>
  <si>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</si>
  <si>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</si>
  <si>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</si>
  <si>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</si>
  <si>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</si>
  <si>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</si>
  <si>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</si>
  <si>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</si>
  <si>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</si>
  <si>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</si>
  <si>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</si>
  <si>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</si>
  <si>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</si>
  <si>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</si>
  <si>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</si>
  <si>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</si>
  <si>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</si>
  <si>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</si>
  <si>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</si>
  <si>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</si>
  <si>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</si>
  <si>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</si>
  <si>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</si>
  <si>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</si>
  <si>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</si>
  <si>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</si>
  <si>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</si>
  <si>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</si>
  <si>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</si>
  <si>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</si>
  <si>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</si>
  <si>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</si>
  <si>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</si>
  <si>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</si>
  <si>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</si>
  <si>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</si>
  <si>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</si>
  <si>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</si>
  <si>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</si>
  <si>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</si>
  <si>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</si>
  <si>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</si>
  <si>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</si>
  <si>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</si>
  <si>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</si>
  <si>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</si>
  <si>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</si>
  <si>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</si>
  <si>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</si>
  <si>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</si>
  <si>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</si>
  <si>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</si>
  <si>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</si>
  <si>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</si>
  <si>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</si>
  <si>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</si>
  <si>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</si>
  <si>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</si>
  <si>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</si>
  <si>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</si>
  <si>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</si>
  <si>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</si>
  <si>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</si>
  <si>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</si>
  <si>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</si>
  <si>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</si>
  <si>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</si>
  <si>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</si>
  <si>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</si>
  <si>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</si>
  <si>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</si>
  <si>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</si>
  <si>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</si>
  <si>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</si>
  <si>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</si>
  <si>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</si>
  <si>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</si>
  <si>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</si>
  <si>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</si>
  <si>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</si>
  <si>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</si>
  <si>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</si>
  <si>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</si>
  <si>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</si>
  <si>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</si>
  <si>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</si>
  <si>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</si>
  <si>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</si>
  <si>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</si>
  <si>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</si>
  <si>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</si>
  <si>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</si>
  <si>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</si>
  <si>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</si>
  <si>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</si>
  <si>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</si>
  <si>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</si>
  <si>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</si>
  <si>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</si>
  <si>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</si>
  <si>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</si>
  <si>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</si>
  <si>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</si>
  <si>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</si>
  <si>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</si>
  <si>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</si>
  <si>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</si>
  <si>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</si>
  <si>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</si>
  <si>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</si>
  <si>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</si>
  <si>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</si>
  <si>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</si>
  <si>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</si>
  <si>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</si>
  <si>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</si>
  <si>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</si>
  <si>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</si>
  <si>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</si>
  <si>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</si>
  <si>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</si>
  <si>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</si>
  <si>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</si>
  <si>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</si>
  <si>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</si>
  <si>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</si>
  <si>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</si>
  <si>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</si>
  <si>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</si>
  <si>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</si>
  <si>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</si>
  <si>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</si>
  <si>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</si>
  <si>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</si>
  <si>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</si>
  <si>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</si>
  <si>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</si>
  <si>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</si>
  <si>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</si>
  <si>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</si>
  <si>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</si>
  <si>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</si>
  <si>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</si>
  <si>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</si>
  <si>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</si>
  <si>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</si>
  <si>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</si>
  <si>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</si>
  <si>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</si>
  <si>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</si>
  <si>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</si>
  <si>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</si>
  <si>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</si>
  <si>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</si>
  <si>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</si>
  <si>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</si>
  <si>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</si>
  <si>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</si>
  <si>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</si>
  <si>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</si>
  <si>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</si>
  <si>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</si>
  <si>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</si>
  <si>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</si>
  <si>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</si>
  <si>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</si>
  <si>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</si>
  <si>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</si>
  <si>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</si>
  <si>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</si>
  <si>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</si>
  <si>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</si>
  <si>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</si>
  <si>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</si>
  <si>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</si>
  <si>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</si>
  <si>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</si>
  <si>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</si>
  <si>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</si>
  <si>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</si>
  <si>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</si>
  <si>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</si>
  <si>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</si>
  <si>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</si>
  <si>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</si>
  <si>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</si>
  <si>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</si>
  <si>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</si>
  <si>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</si>
  <si>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</si>
  <si>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</si>
  <si>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</si>
  <si>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</si>
  <si>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</si>
  <si>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</si>
  <si>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</si>
  <si>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</si>
  <si>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</si>
  <si>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</si>
  <si>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</si>
  <si>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</si>
  <si>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</si>
  <si>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</si>
  <si>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</si>
  <si>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</si>
  <si>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</si>
  <si>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</si>
  <si>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</si>
  <si>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</si>
  <si>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</si>
  <si>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</si>
  <si>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</si>
  <si>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</si>
  <si>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</si>
  <si>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</si>
  <si>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</si>
  <si>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</si>
  <si>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</si>
  <si>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</si>
  <si>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</si>
  <si>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</si>
  <si>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</si>
  <si>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</si>
  <si>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</si>
  <si>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</si>
  <si>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</si>
  <si>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</si>
  <si>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</si>
  <si>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</si>
  <si>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</si>
  <si>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</si>
  <si>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</si>
  <si>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</si>
  <si>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</si>
  <si>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</si>
  <si>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</si>
  <si>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</si>
  <si>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</si>
  <si>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</si>
  <si>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</si>
  <si>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</si>
  <si>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</si>
  <si>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</si>
  <si>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</si>
  <si>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</si>
  <si>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</si>
  <si>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</si>
  <si>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</si>
  <si>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</si>
  <si>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</si>
  <si>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</si>
  <si>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</si>
  <si>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</si>
  <si>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</si>
  <si>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</si>
  <si>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</si>
  <si>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</si>
  <si>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</si>
  <si>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</si>
  <si>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</si>
  <si>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</si>
  <si>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</si>
  <si>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</si>
  <si>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</si>
  <si>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</si>
  <si>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</si>
  <si>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</si>
  <si>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</si>
  <si>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</si>
  <si>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</si>
  <si>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</si>
  <si>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</si>
  <si>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</si>
  <si>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</si>
  <si>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</si>
  <si>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</si>
  <si>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</si>
  <si>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</si>
  <si>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</si>
  <si>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</si>
  <si>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</si>
  <si>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</si>
  <si>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</si>
  <si>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</si>
  <si>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</si>
  <si>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</si>
  <si>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</si>
  <si>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</si>
  <si>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</si>
  <si>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</si>
  <si>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</si>
  <si>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</si>
  <si>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</si>
  <si>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</si>
  <si>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</si>
  <si>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</si>
  <si>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</si>
  <si>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</si>
  <si>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</si>
  <si>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</si>
  <si>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</si>
  <si>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</si>
  <si>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</si>
  <si>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</si>
  <si>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</si>
  <si>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</si>
  <si>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</si>
  <si>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</si>
  <si>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</si>
  <si>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</si>
  <si>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</si>
  <si>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</si>
  <si>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</si>
  <si>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</si>
  <si>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</si>
  <si>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</si>
  <si>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</si>
  <si>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</si>
  <si>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</si>
  <si>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</si>
  <si>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</si>
  <si>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</si>
  <si>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</si>
  <si>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</si>
  <si>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</si>
  <si>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</si>
  <si>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</si>
  <si>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</si>
  <si>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</si>
  <si>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</si>
  <si>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</si>
  <si>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</si>
  <si>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</si>
  <si>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</si>
  <si>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</si>
  <si>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</si>
  <si>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</si>
  <si>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</si>
  <si>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</si>
  <si>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</si>
  <si>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</si>
  <si>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</si>
  <si>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</si>
  <si>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</si>
  <si>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</si>
  <si>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</si>
  <si>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</si>
  <si>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</si>
  <si>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</si>
  <si>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</si>
  <si>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</si>
  <si>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</si>
  <si>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</si>
  <si>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</si>
  <si>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</si>
  <si>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</si>
  <si>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</si>
  <si>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</si>
  <si>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</si>
  <si>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</si>
  <si>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</si>
  <si>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</si>
  <si>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</si>
  <si>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</si>
  <si>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</si>
  <si>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</si>
  <si>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</si>
  <si>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</si>
  <si>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</si>
  <si>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</si>
  <si>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</si>
  <si>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</si>
  <si>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</si>
  <si>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</si>
  <si>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</si>
  <si>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</si>
  <si>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</si>
  <si>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</si>
  <si>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</si>
  <si>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</si>
  <si>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</si>
  <si>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</si>
  <si>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</si>
  <si>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</si>
  <si>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</si>
  <si>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</si>
  <si>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</si>
  <si>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</si>
  <si>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</si>
  <si>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</si>
  <si>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</si>
  <si>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</si>
  <si>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</si>
  <si>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</si>
  <si>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</si>
  <si>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</si>
  <si>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</si>
  <si>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</si>
  <si>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</si>
  <si>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</si>
  <si>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</si>
  <si>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</si>
  <si>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</si>
  <si>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</si>
  <si>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</si>
  <si>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</si>
  <si>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</si>
  <si>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</si>
  <si>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</si>
  <si>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</si>
  <si>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</si>
  <si>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</si>
  <si>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</si>
  <si>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</si>
  <si>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</si>
  <si>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</si>
  <si>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</si>
  <si>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</si>
  <si>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</si>
  <si>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</si>
  <si>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</si>
  <si>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</si>
  <si>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</si>
  <si>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</si>
  <si>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</si>
  <si>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</si>
  <si>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</si>
  <si>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</si>
  <si>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</si>
  <si>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</si>
  <si>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</si>
  <si>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</si>
  <si>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</si>
  <si>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</si>
  <si>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</si>
  <si>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</si>
  <si>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</si>
  <si>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</si>
  <si>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</si>
  <si>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</si>
  <si>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</si>
  <si>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</si>
  <si>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</si>
  <si>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</si>
  <si>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</si>
  <si>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</si>
  <si>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</si>
  <si>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</si>
  <si>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</si>
  <si>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</si>
  <si>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</si>
  <si>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</si>
  <si>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</si>
  <si>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</si>
  <si>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</si>
  <si>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</si>
  <si>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</si>
  <si>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</si>
  <si>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</si>
  <si>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</si>
  <si>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</si>
  <si>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</si>
  <si>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</si>
  <si>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</si>
  <si>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</si>
  <si>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</si>
  <si>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</si>
  <si>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</si>
  <si>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</si>
  <si>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</si>
  <si>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</si>
  <si>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</si>
  <si>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</si>
  <si>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</si>
  <si>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</si>
  <si>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</si>
  <si>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</si>
  <si>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</si>
  <si>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</si>
  <si>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</si>
  <si>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</si>
  <si>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</si>
  <si>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</si>
  <si>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</si>
  <si>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</si>
  <si>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</si>
  <si>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</si>
  <si>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</si>
  <si>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</si>
  <si>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</si>
  <si>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</si>
  <si>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</si>
  <si>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</si>
  <si>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</si>
  <si>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</si>
  <si>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</si>
  <si>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</si>
  <si>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</si>
  <si>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</si>
  <si>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</si>
  <si>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</si>
  <si>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</si>
  <si>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</si>
  <si>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</si>
  <si>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</si>
  <si>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</si>
  <si>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</si>
  <si>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</si>
  <si>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</si>
  <si>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</si>
  <si>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</si>
  <si>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</si>
  <si>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</si>
  <si>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</si>
  <si>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</si>
  <si>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</si>
  <si>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</si>
  <si>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</si>
  <si>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</si>
  <si>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</si>
  <si>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</si>
  <si>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</si>
  <si>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</si>
  <si>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</si>
  <si>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</si>
  <si>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</si>
  <si>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</si>
  <si>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</si>
  <si>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</si>
  <si>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</si>
  <si>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</si>
  <si>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</si>
  <si>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</si>
  <si>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</si>
  <si>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</si>
  <si>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</si>
  <si>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</si>
  <si>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</si>
  <si>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</si>
  <si>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</si>
  <si>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</si>
  <si>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</si>
  <si>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</si>
  <si>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</si>
  <si>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</si>
  <si>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</si>
  <si>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</si>
  <si>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</si>
  <si>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</si>
  <si>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</si>
  <si>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</si>
  <si>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</si>
  <si>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</si>
  <si>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</si>
  <si>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</si>
  <si>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</si>
  <si>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</si>
  <si>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</si>
  <si>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</si>
  <si>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</si>
  <si>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</si>
  <si>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</si>
  <si>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</si>
  <si>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</si>
  <si>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</si>
  <si>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</si>
  <si>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</si>
  <si>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</si>
  <si>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</si>
  <si>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</si>
  <si>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</si>
  <si>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</si>
  <si>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</si>
  <si>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</si>
  <si>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</si>
  <si>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</si>
  <si>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</si>
  <si>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</si>
  <si>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</si>
  <si>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</si>
  <si>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</si>
  <si>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</si>
  <si>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</si>
  <si>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</si>
  <si>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</si>
  <si>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</si>
  <si>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</si>
  <si>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</si>
  <si>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</si>
  <si>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</si>
  <si>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</si>
  <si>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</si>
  <si>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</si>
  <si>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</si>
  <si>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</si>
  <si>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</si>
  <si>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</si>
  <si>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</si>
  <si>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</si>
  <si>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</si>
  <si>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</si>
  <si>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</si>
  <si>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</si>
  <si>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</si>
  <si>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</si>
  <si>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</si>
  <si>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</si>
  <si>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</si>
  <si>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</si>
  <si>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</si>
  <si>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</si>
  <si>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</si>
  <si>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</si>
  <si>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</si>
  <si>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</si>
  <si>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</si>
  <si>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</si>
  <si>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</si>
  <si>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</si>
  <si>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</si>
  <si>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</si>
  <si>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</si>
  <si>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</si>
  <si>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</si>
  <si>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</si>
  <si>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</si>
  <si>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</si>
  <si>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</si>
  <si>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</si>
  <si>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</si>
  <si>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</si>
  <si>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</si>
  <si>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</si>
  <si>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</si>
  <si>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</si>
  <si>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</si>
  <si>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</si>
  <si>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</si>
  <si>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</si>
  <si>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</si>
  <si>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</si>
  <si>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</si>
  <si>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</si>
  <si>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</si>
  <si>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</si>
  <si>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</si>
  <si>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</si>
  <si>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</si>
  <si>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</si>
  <si>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</si>
  <si>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</si>
  <si>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</si>
  <si>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</si>
  <si>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</si>
  <si>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</si>
  <si>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</si>
  <si>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</si>
  <si>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</si>
  <si>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</si>
  <si>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</si>
  <si>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</si>
  <si>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</si>
  <si>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</si>
  <si>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</si>
  <si>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</si>
  <si>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</si>
  <si>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</si>
  <si>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</si>
  <si>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</si>
  <si>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</si>
  <si>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</si>
  <si>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</si>
  <si>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</si>
  <si>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</si>
  <si>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</si>
  <si>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</si>
  <si>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</si>
  <si>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</si>
  <si>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</si>
  <si>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</si>
  <si>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</si>
  <si>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</si>
  <si>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</si>
  <si>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</si>
  <si>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</si>
  <si>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</si>
  <si>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</si>
  <si>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</si>
  <si>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</si>
  <si>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</si>
  <si>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</si>
  <si>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</si>
  <si>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</si>
  <si>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</si>
  <si>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</si>
  <si>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</si>
  <si>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</si>
  <si>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</si>
  <si>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</si>
  <si>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</si>
  <si>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</si>
  <si>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</si>
  <si>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</si>
  <si>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</si>
  <si>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</si>
  <si>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</si>
  <si>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</si>
  <si>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</si>
  <si>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</si>
  <si>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</si>
  <si>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</si>
  <si>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</si>
  <si>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</si>
  <si>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</si>
  <si>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</si>
  <si>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</si>
  <si>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</si>
  <si>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</si>
  <si>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</si>
  <si>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</si>
  <si>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</si>
  <si>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</si>
  <si>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</si>
  <si>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</si>
  <si>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</si>
  <si>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</si>
  <si>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</si>
  <si>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</si>
  <si>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</si>
  <si>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</si>
  <si>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</si>
  <si>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</si>
  <si>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</si>
  <si>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</si>
  <si>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</si>
  <si>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</si>
  <si>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</si>
  <si>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</si>
  <si>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</si>
  <si>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</si>
  <si>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</si>
  <si>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</si>
  <si>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</si>
  <si>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</si>
  <si>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</si>
  <si>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</si>
  <si>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</si>
  <si>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</si>
  <si>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</si>
  <si>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</si>
  <si>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</si>
  <si>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</si>
  <si>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</si>
  <si>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</si>
  <si>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</si>
  <si>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</si>
  <si>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</si>
  <si>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</si>
  <si>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</si>
  <si>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</si>
  <si>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</si>
  <si>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</si>
  <si>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</si>
  <si>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</si>
  <si>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</si>
  <si>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</si>
  <si>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</si>
  <si>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</si>
  <si>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</si>
  <si>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</si>
  <si>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</si>
  <si>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</si>
  <si>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</si>
  <si>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</si>
  <si>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</si>
  <si>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</si>
  <si>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</si>
  <si>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</si>
  <si>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</si>
  <si>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</si>
  <si>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</si>
  <si>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</si>
  <si>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</si>
  <si>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</si>
  <si>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</si>
  <si>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</si>
  <si>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</si>
  <si>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</si>
  <si>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</si>
  <si>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</si>
  <si>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</si>
  <si>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</si>
  <si>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</si>
  <si>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</si>
  <si>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</si>
  <si>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</si>
  <si>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</si>
  <si>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</si>
  <si>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</si>
  <si>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</si>
  <si>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</si>
  <si>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</si>
  <si>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</si>
  <si>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</si>
  <si>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</si>
  <si>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</si>
  <si>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</si>
  <si>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</si>
  <si>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</si>
  <si>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</si>
  <si>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</si>
  <si>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</si>
  <si>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</si>
  <si>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</si>
  <si>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</si>
  <si>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</si>
  <si>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</si>
  <si>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</si>
  <si>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</si>
  <si>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</si>
  <si>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</si>
  <si>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</si>
  <si>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</si>
  <si>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</si>
  <si>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</si>
  <si>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</si>
  <si>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</si>
  <si>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</si>
  <si>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</si>
  <si>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</si>
  <si>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</si>
  <si>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</si>
  <si>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</si>
  <si>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</si>
  <si>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</si>
  <si>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</si>
  <si>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</si>
  <si>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</si>
  <si>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</si>
  <si>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</si>
  <si>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</si>
  <si>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</si>
  <si>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</si>
  <si>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</si>
  <si>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</si>
  <si>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</si>
  <si>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</si>
  <si>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</si>
  <si>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</si>
  <si>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</si>
  <si>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</si>
  <si>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</si>
  <si>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</si>
  <si>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</si>
  <si>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</si>
  <si>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</si>
  <si>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</si>
  <si>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</si>
  <si>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</si>
  <si>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</si>
  <si>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</si>
  <si>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</si>
  <si>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</si>
  <si>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</si>
  <si>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</si>
  <si>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</si>
  <si>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</si>
  <si>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</si>
  <si>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</si>
  <si>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</si>
  <si>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</si>
  <si>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</si>
  <si>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</si>
  <si>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</si>
  <si>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</si>
  <si>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</si>
  <si>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</si>
  <si>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</si>
  <si>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</si>
  <si>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</si>
  <si>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</si>
  <si>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</si>
  <si>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</si>
  <si>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</si>
  <si>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</si>
  <si>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</si>
  <si>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</si>
  <si>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</si>
  <si>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</si>
  <si>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</si>
  <si>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</si>
  <si>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</si>
  <si>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</si>
  <si>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</si>
  <si>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</si>
  <si>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</si>
  <si>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</si>
  <si>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</si>
  <si>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</si>
  <si>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</si>
  <si>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</si>
  <si>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</si>
  <si>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</si>
  <si>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</si>
  <si>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</si>
  <si>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</si>
  <si>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</si>
  <si>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</si>
  <si>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</si>
  <si>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</si>
  <si>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</si>
  <si>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</si>
  <si>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</si>
  <si>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</si>
  <si>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</si>
  <si>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</si>
  <si>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</si>
  <si>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</si>
  <si>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</si>
  <si>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</si>
  <si>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</si>
  <si>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</si>
  <si>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</si>
  <si>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</si>
  <si>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</si>
  <si>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</si>
  <si>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</si>
  <si>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</si>
  <si>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</si>
  <si>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</si>
  <si>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</si>
  <si>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</si>
  <si>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</si>
  <si>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</si>
  <si>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</si>
  <si>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</si>
  <si>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</si>
  <si>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</si>
  <si>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</si>
  <si>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</si>
  <si>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</si>
  <si>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</si>
  <si>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</si>
  <si>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</si>
  <si>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</si>
  <si>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</si>
  <si>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</si>
  <si>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</si>
  <si>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</si>
  <si>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</si>
  <si>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</si>
  <si>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</si>
  <si>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</si>
  <si>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</si>
  <si>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</si>
  <si>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</si>
  <si>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</si>
  <si>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</si>
  <si>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</si>
  <si>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</si>
  <si>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</si>
  <si>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</si>
  <si>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</si>
  <si>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</si>
  <si>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</si>
  <si>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</si>
  <si>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</si>
  <si>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</si>
  <si>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</si>
  <si>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</si>
  <si>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</si>
  <si>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</si>
  <si>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</si>
  <si>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</si>
  <si>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</si>
  <si>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</si>
  <si>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</si>
  <si>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</si>
  <si>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</si>
  <si>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</si>
  <si>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</si>
  <si>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</si>
  <si>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</si>
  <si>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</si>
  <si>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</si>
  <si>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</si>
  <si>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</si>
  <si>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</si>
  <si>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</si>
  <si>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</si>
  <si>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</si>
  <si>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</si>
  <si>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</si>
  <si>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</si>
  <si>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</si>
  <si>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</si>
  <si>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</si>
  <si>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</si>
  <si>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</si>
  <si>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</si>
  <si>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</si>
  <si>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</si>
  <si>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</si>
  <si>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</si>
  <si>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</si>
  <si>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</si>
  <si>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</si>
  <si>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</si>
  <si>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</si>
  <si>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</si>
  <si>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</si>
  <si>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</si>
  <si>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</si>
  <si>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</si>
  <si>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</si>
  <si>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</si>
  <si>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</si>
  <si>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</si>
  <si>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</si>
  <si>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</si>
  <si>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</si>
  <si>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</si>
  <si>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</si>
  <si>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</si>
  <si>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</si>
  <si>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</si>
  <si>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</si>
  <si>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</si>
  <si>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</si>
  <si>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</si>
  <si>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</si>
  <si>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</si>
  <si>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</si>
  <si>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</si>
  <si>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</si>
  <si>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</si>
  <si>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</si>
  <si>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</si>
  <si>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</si>
  <si>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</si>
  <si>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</si>
  <si>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</si>
  <si>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</si>
  <si>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</si>
  <si>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</si>
  <si>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</si>
  <si>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</si>
  <si>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</si>
  <si>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</si>
  <si>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</si>
  <si>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</si>
  <si>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</si>
  <si>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</si>
  <si>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</si>
  <si>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</si>
  <si>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</si>
  <si>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</si>
  <si>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</si>
  <si>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</si>
  <si>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</si>
  <si>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</si>
  <si>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</si>
  <si>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</si>
  <si>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</si>
  <si>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</si>
  <si>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</si>
  <si>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</si>
  <si>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</si>
  <si>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</si>
  <si>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</si>
  <si>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</si>
  <si>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</si>
  <si>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</si>
  <si>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</si>
  <si>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</si>
  <si>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</si>
  <si>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</si>
  <si>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</si>
  <si>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</si>
  <si>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</si>
  <si>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</si>
  <si>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</si>
  <si>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</si>
  <si>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</si>
  <si>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</si>
  <si>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</si>
  <si>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</si>
  <si>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</si>
  <si>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</si>
  <si>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</si>
  <si>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</si>
  <si>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</si>
  <si>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</si>
  <si>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</si>
  <si>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</si>
  <si>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</si>
  <si>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</si>
  <si>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</si>
  <si>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</si>
  <si>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</si>
  <si>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</si>
  <si>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</si>
  <si>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</si>
  <si>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</si>
  <si>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</si>
  <si>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</si>
  <si>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</si>
  <si>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</si>
  <si>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</si>
  <si>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</si>
  <si>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</si>
  <si>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</si>
  <si>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</si>
  <si>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</si>
  <si>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</si>
  <si>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</si>
  <si>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</si>
  <si>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</si>
  <si>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</si>
  <si>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</si>
  <si>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</si>
  <si>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</si>
  <si>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</si>
  <si>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</si>
  <si>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</si>
  <si>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</si>
  <si>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</si>
  <si>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</si>
  <si>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</si>
  <si>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</si>
  <si>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</si>
  <si>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</si>
  <si>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</si>
  <si>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</si>
  <si>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</si>
  <si>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</si>
  <si>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</si>
  <si>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</si>
  <si>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</si>
  <si>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</si>
  <si>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</si>
  <si>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</si>
  <si>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</si>
  <si>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</si>
  <si>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</si>
  <si>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</si>
  <si>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</si>
  <si>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</si>
  <si>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</si>
  <si>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</si>
  <si>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</si>
  <si>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</si>
  <si>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</si>
  <si>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</si>
  <si>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</si>
  <si>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</si>
  <si>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</si>
  <si>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</si>
  <si>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</si>
  <si>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</si>
  <si>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</si>
  <si>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</si>
  <si>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</si>
  <si>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</si>
  <si>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</si>
  <si>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</si>
  <si>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</si>
  <si>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</si>
  <si>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</si>
  <si>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</si>
  <si>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</si>
  <si>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</si>
  <si>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</si>
  <si>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</si>
  <si>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</si>
  <si>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</si>
  <si>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</si>
  <si>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</si>
  <si>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</si>
  <si>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</si>
  <si>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</si>
  <si>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</si>
  <si>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</si>
  <si>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</si>
  <si>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</si>
  <si>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</si>
  <si>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</si>
  <si>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</si>
  <si>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</si>
  <si>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</si>
  <si>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</si>
  <si>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</si>
  <si>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</si>
  <si>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</si>
  <si>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</si>
  <si>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</si>
  <si>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</si>
  <si>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</si>
  <si>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</si>
  <si>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</si>
  <si>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</si>
  <si>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</si>
  <si>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</si>
  <si>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</si>
  <si>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</si>
  <si>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</si>
  <si>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</si>
  <si>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</si>
  <si>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</si>
  <si>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</si>
  <si>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</si>
  <si>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</si>
  <si>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</si>
  <si>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</si>
  <si>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</si>
  <si>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</si>
  <si>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</si>
  <si>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</si>
  <si>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</si>
  <si>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</si>
  <si>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</si>
  <si>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</si>
  <si>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</si>
  <si>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</si>
  <si>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</si>
  <si>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</si>
  <si>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</si>
  <si>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</si>
  <si>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</si>
  <si>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</si>
  <si>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</si>
  <si>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</si>
  <si>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</si>
  <si>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</si>
  <si>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</si>
  <si>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</si>
  <si>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</si>
  <si>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</si>
  <si>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</si>
  <si>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</si>
  <si>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</si>
  <si>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</si>
  <si>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</si>
  <si>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</si>
  <si>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</si>
  <si>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</si>
  <si>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</si>
  <si>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</si>
  <si>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</si>
  <si>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</si>
  <si>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</si>
  <si>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</si>
  <si>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</si>
  <si>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</si>
  <si>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</si>
  <si>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</si>
  <si>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</si>
  <si>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</si>
  <si>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</si>
  <si>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</si>
  <si>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</si>
  <si>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</si>
  <si>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</si>
  <si>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</si>
  <si>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</si>
  <si>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</si>
  <si>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</si>
  <si>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</si>
  <si>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</si>
  <si>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</si>
  <si>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</si>
  <si>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</si>
  <si>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</si>
  <si>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</si>
  <si>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</si>
  <si>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</si>
  <si>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</si>
  <si>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</si>
  <si>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</si>
  <si>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</si>
  <si>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</si>
  <si>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</si>
  <si>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</si>
  <si>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</si>
  <si>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</si>
  <si>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</si>
  <si>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</si>
  <si>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</si>
  <si>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</si>
  <si>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</si>
  <si>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</si>
  <si>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</si>
  <si>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</si>
  <si>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</si>
  <si>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</si>
  <si>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</si>
  <si>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</si>
  <si>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</si>
  <si>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</si>
  <si>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</si>
  <si>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</si>
  <si>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</si>
  <si>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</si>
  <si>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</si>
  <si>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</si>
  <si>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</si>
  <si>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</si>
  <si>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</si>
  <si>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</si>
  <si>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</si>
  <si>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</si>
  <si>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</si>
  <si>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</si>
  <si>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</si>
  <si>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</si>
  <si>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</si>
  <si>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</si>
  <si>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</si>
  <si>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</si>
  <si>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</si>
  <si>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</si>
  <si>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</si>
  <si>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</si>
  <si>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</si>
  <si>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</si>
  <si>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</si>
  <si>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</si>
  <si>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</si>
  <si>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</si>
  <si>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</si>
  <si>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</si>
  <si>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</si>
  <si>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</si>
  <si>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</si>
  <si>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</si>
  <si>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</si>
  <si>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</si>
  <si>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</si>
  <si>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</si>
  <si>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</si>
  <si>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</si>
  <si>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</si>
  <si>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</si>
  <si>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</si>
  <si>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</si>
  <si>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</si>
  <si>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</si>
  <si>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</si>
  <si>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</si>
  <si>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</si>
  <si>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</si>
  <si>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</si>
  <si>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</si>
  <si>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</si>
  <si>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</si>
  <si>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</si>
  <si>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</si>
  <si>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</si>
  <si>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</si>
  <si>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</si>
  <si>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</si>
  <si>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</si>
  <si>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</si>
  <si>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</si>
  <si>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</si>
  <si>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</si>
  <si>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</si>
  <si>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</si>
  <si>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</si>
  <si>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</si>
  <si>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</si>
  <si>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</si>
  <si>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</si>
  <si>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</si>
  <si>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</si>
  <si>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</si>
  <si>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</si>
  <si>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</si>
  <si>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</si>
  <si>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</si>
  <si>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</si>
  <si>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</si>
  <si>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</si>
  <si>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</si>
  <si>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</si>
  <si>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</si>
  <si>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</si>
  <si>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</si>
  <si>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</si>
  <si>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</si>
  <si>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</si>
  <si>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</si>
  <si>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</si>
  <si>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</si>
  <si>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</si>
  <si>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</si>
  <si>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</si>
  <si>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</si>
  <si>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</si>
  <si>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</si>
  <si>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</si>
  <si>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</si>
  <si>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</si>
  <si>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</si>
  <si>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</si>
  <si>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</si>
  <si>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</si>
  <si>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</si>
  <si>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</si>
  <si>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</si>
  <si>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</si>
  <si>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</si>
  <si>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</si>
  <si>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</si>
  <si>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</si>
  <si>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</si>
  <si>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</si>
  <si>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</si>
  <si>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</si>
  <si>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</si>
  <si>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</si>
  <si>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</si>
  <si>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</si>
  <si>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</si>
  <si>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</si>
  <si>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</si>
  <si>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</si>
  <si>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</si>
  <si>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</si>
  <si>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</si>
  <si>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</si>
  <si>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</si>
  <si>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</si>
  <si>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</si>
  <si>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</si>
  <si>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</si>
  <si>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</si>
  <si>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</si>
  <si>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</si>
  <si>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</si>
  <si>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</si>
  <si>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</si>
  <si>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</si>
  <si>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</si>
  <si>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</si>
  <si>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</si>
  <si>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</si>
  <si>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</si>
  <si>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</si>
  <si>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</si>
  <si>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</si>
  <si>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</si>
  <si>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</si>
  <si>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</si>
  <si>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</si>
  <si>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</si>
  <si>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</si>
  <si>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</si>
  <si>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</si>
  <si>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</si>
  <si>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</si>
  <si>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</si>
  <si>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</si>
  <si>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</si>
  <si>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</si>
  <si>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</si>
  <si>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</si>
  <si>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</si>
  <si>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</si>
  <si>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</si>
  <si>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</si>
  <si>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</si>
  <si>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</si>
  <si>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</si>
  <si>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</si>
  <si>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</si>
  <si>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</si>
  <si>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</si>
  <si>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</si>
  <si>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</si>
  <si>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</si>
  <si>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</si>
  <si>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</si>
  <si>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</si>
  <si>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</si>
  <si>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</si>
  <si>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</si>
  <si>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</si>
  <si>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</si>
  <si>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</si>
  <si>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</si>
  <si>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</si>
  <si>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</si>
  <si>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</si>
  <si>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</si>
  <si>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</si>
  <si>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</si>
  <si>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</si>
  <si>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</si>
  <si>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</si>
  <si>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</si>
  <si>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</si>
  <si>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</si>
  <si>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</si>
  <si>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</si>
  <si>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</si>
  <si>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</si>
  <si>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</si>
  <si>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</si>
  <si>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</si>
  <si>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</si>
  <si>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</si>
  <si>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</si>
  <si>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</si>
  <si>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</si>
  <si>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</si>
  <si>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</si>
  <si>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</si>
  <si>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</si>
  <si>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</si>
  <si>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</si>
  <si>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</si>
  <si>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</si>
  <si>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</si>
  <si>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</si>
  <si>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</si>
  <si>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</si>
  <si>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</si>
  <si>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</si>
  <si>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</si>
  <si>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</si>
  <si>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</si>
  <si>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</si>
  <si>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</si>
  <si>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</si>
  <si>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</si>
  <si>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</si>
  <si>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</si>
  <si>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</si>
  <si>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</si>
  <si>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</si>
  <si>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</si>
  <si>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</si>
  <si>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</si>
  <si>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</si>
  <si>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</si>
  <si>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</si>
  <si>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</si>
  <si>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</si>
  <si>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</si>
  <si>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</si>
  <si>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</si>
  <si>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</si>
  <si>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</si>
  <si>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</si>
  <si>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</si>
  <si>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</si>
  <si>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</si>
  <si>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</si>
  <si>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</si>
  <si>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</si>
  <si>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</si>
  <si>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</si>
  <si>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</si>
  <si>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</si>
  <si>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</si>
  <si>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</si>
  <si>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</si>
  <si>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</si>
  <si>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</si>
  <si>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</si>
  <si>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</si>
  <si>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</si>
  <si>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</si>
  <si>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</si>
  <si>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</si>
  <si>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</si>
  <si>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</si>
  <si>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</si>
  <si>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</si>
  <si>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</si>
  <si>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</si>
  <si>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</si>
  <si>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</si>
  <si>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</si>
  <si>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</si>
  <si>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</si>
  <si>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</si>
  <si>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</si>
  <si>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</si>
  <si>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</si>
  <si>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</si>
  <si>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</si>
  <si>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</si>
  <si>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</si>
  <si>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</si>
  <si>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</si>
  <si>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</si>
  <si>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</si>
  <si>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</si>
  <si>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</si>
  <si>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</si>
  <si>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</si>
  <si>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</si>
  <si>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</si>
  <si>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</si>
  <si>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</si>
  <si>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</si>
  <si>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</si>
  <si>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</si>
  <si>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</si>
  <si>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</si>
  <si>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</si>
  <si>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</si>
  <si>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</si>
  <si>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</si>
  <si>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</si>
  <si>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</si>
  <si>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</si>
  <si>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</si>
  <si>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</si>
  <si>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</si>
  <si>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</si>
  <si>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</si>
  <si>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</si>
  <si>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</si>
  <si>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</si>
  <si>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</si>
  <si>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</si>
  <si>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</si>
  <si>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</si>
  <si>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</si>
  <si>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</si>
  <si>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</si>
  <si>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</si>
  <si>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</si>
  <si>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</si>
  <si>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</si>
  <si>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</si>
  <si>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</si>
  <si>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</si>
  <si>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</si>
  <si>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</si>
  <si>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</si>
  <si>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</si>
  <si>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</si>
  <si>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</si>
  <si>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</si>
  <si>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</si>
  <si>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</si>
  <si>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</si>
  <si>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</si>
  <si>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</si>
  <si>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</si>
  <si>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</si>
  <si>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</si>
  <si>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</si>
  <si>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</si>
  <si>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</si>
  <si>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</si>
  <si>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</si>
  <si>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</si>
  <si>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</si>
  <si>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</si>
  <si>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</si>
  <si>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</si>
  <si>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</si>
  <si>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</si>
  <si>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</si>
  <si>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</si>
  <si>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</si>
  <si>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</si>
  <si>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</si>
  <si>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</si>
  <si>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</si>
  <si>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</si>
  <si>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</si>
  <si>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</si>
  <si>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</si>
  <si>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</si>
  <si>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</si>
  <si>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</si>
  <si>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</si>
  <si>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</si>
  <si>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</si>
  <si>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</si>
  <si>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</si>
  <si>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</si>
  <si>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</si>
  <si>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</si>
  <si>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</si>
  <si>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</si>
  <si>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</si>
  <si>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</si>
  <si>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</si>
  <si>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</si>
  <si>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</si>
  <si>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</si>
  <si>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</si>
  <si>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</si>
  <si>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</si>
  <si>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</si>
  <si>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</si>
  <si>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</si>
  <si>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</si>
  <si>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</si>
  <si>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</si>
  <si>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</si>
  <si>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</si>
  <si>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</si>
  <si>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</si>
  <si>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</si>
  <si>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</si>
  <si>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</si>
  <si>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</si>
  <si>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</si>
  <si>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</si>
  <si>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</si>
  <si>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</si>
  <si>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</si>
  <si>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</si>
  <si>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</si>
  <si>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</si>
  <si>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</si>
  <si>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</si>
  <si>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</si>
  <si>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</si>
  <si>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</si>
  <si>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</si>
  <si>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</si>
  <si>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</si>
  <si>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</si>
  <si>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</si>
  <si>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</si>
  <si>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</si>
  <si>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</si>
  <si>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</si>
  <si>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</si>
  <si>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</si>
  <si>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</si>
  <si>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</si>
  <si>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</si>
  <si>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</si>
  <si>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</si>
  <si>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</si>
  <si>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</si>
  <si>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</si>
  <si>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</si>
  <si>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</si>
  <si>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</si>
  <si>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</si>
  <si>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</si>
  <si>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</si>
  <si>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</si>
  <si>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</si>
  <si>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</si>
  <si>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</si>
  <si>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</si>
  <si>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</si>
  <si>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</si>
  <si>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</si>
  <si>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</si>
  <si>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</si>
  <si>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</si>
  <si>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</si>
  <si>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</si>
  <si>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</si>
  <si>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</si>
  <si>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</si>
  <si>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</si>
  <si>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</si>
  <si>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</si>
  <si>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</si>
  <si>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</si>
  <si>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</si>
  <si>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</si>
  <si>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</si>
  <si>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</si>
  <si>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</si>
  <si>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</si>
  <si>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</si>
  <si>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</si>
  <si>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</si>
  <si>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</si>
  <si>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</si>
  <si>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</si>
  <si>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</si>
  <si>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</si>
  <si>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</si>
  <si>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</si>
  <si>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</si>
  <si>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</si>
  <si>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</si>
  <si>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</si>
  <si>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</si>
  <si>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</si>
  <si>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</si>
  <si>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</si>
  <si>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</si>
  <si>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</si>
  <si>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</si>
  <si>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</si>
  <si>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</si>
  <si>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</si>
  <si>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</si>
  <si>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</si>
  <si>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</si>
  <si>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</si>
  <si>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</si>
  <si>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</si>
  <si>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</si>
  <si>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</si>
  <si>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</si>
  <si>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</si>
  <si>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</si>
  <si>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</si>
  <si>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</si>
  <si>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</si>
  <si>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</si>
  <si>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</si>
  <si>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</si>
  <si>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</si>
  <si>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</si>
  <si>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</si>
  <si>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</si>
  <si>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</si>
  <si>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</si>
  <si>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</si>
  <si>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</si>
  <si>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</si>
  <si>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</si>
  <si>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</si>
  <si>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</si>
  <si>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</si>
  <si>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</si>
  <si>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</si>
  <si>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</si>
  <si>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</si>
  <si>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</si>
  <si>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</si>
  <si>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</si>
  <si>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</si>
  <si>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</si>
  <si>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</si>
  <si>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</si>
  <si>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</si>
  <si>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</si>
  <si>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</si>
  <si>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</si>
  <si>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</si>
  <si>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</si>
  <si>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</si>
  <si>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</si>
  <si>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</si>
  <si>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</si>
  <si>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</si>
  <si>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</si>
  <si>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</si>
  <si>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</si>
  <si>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</si>
  <si>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</si>
  <si>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</si>
  <si>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</si>
  <si>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</si>
  <si>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</si>
  <si>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</si>
  <si>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</si>
  <si>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</si>
  <si>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</si>
  <si>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</si>
  <si>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</si>
  <si>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</si>
  <si>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</si>
  <si>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</si>
  <si>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</si>
  <si>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</si>
  <si>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</si>
  <si>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</si>
  <si>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</si>
  <si>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</si>
  <si>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</si>
  <si>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</si>
  <si>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</si>
  <si>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</si>
  <si>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</si>
  <si>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</si>
  <si>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</si>
  <si>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</si>
  <si>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</si>
  <si>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</si>
  <si>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</si>
  <si>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</si>
  <si>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</si>
  <si>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</si>
  <si>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</si>
  <si>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</si>
  <si>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</si>
  <si>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</si>
  <si>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</si>
  <si>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</si>
  <si>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</si>
  <si>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</si>
  <si>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</si>
  <si>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</si>
  <si>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</si>
  <si>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</si>
  <si>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</si>
  <si>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</si>
  <si>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</si>
  <si>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</si>
  <si>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</si>
  <si>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</si>
  <si>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</si>
  <si>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</si>
  <si>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</si>
  <si>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</si>
  <si>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</si>
  <si>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</si>
  <si>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</si>
  <si>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</si>
  <si>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</si>
  <si>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</si>
  <si>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</si>
  <si>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</si>
  <si>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</si>
  <si>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</si>
  <si>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</si>
  <si>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</si>
  <si>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</si>
  <si>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</si>
  <si>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</si>
  <si>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</si>
  <si>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</si>
  <si>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</si>
  <si>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</si>
  <si>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</si>
  <si>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</si>
  <si>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</si>
  <si>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</si>
  <si>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</si>
  <si>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</si>
  <si>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</si>
  <si>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</si>
  <si>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</si>
  <si>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</si>
  <si>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</si>
  <si>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</si>
  <si>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</si>
  <si>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</si>
  <si>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</si>
  <si>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</si>
  <si>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</si>
  <si>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</si>
  <si>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</si>
  <si>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</si>
  <si>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</si>
  <si>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</si>
  <si>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</si>
  <si>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</si>
  <si>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</si>
  <si>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</si>
  <si>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</si>
  <si>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</si>
  <si>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</si>
  <si>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</si>
  <si>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</si>
  <si>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</si>
  <si>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</si>
  <si>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</si>
  <si>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</si>
  <si>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</si>
  <si>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</si>
  <si>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</si>
  <si>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</si>
  <si>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</si>
  <si>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</si>
  <si>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</si>
  <si>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</si>
  <si>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</si>
  <si>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</si>
  <si>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</si>
  <si>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</si>
  <si>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</si>
  <si>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</si>
  <si>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</si>
  <si>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</si>
  <si>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</si>
  <si>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</si>
  <si>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</si>
  <si>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</si>
  <si>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</si>
  <si>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</si>
  <si>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</si>
  <si>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</si>
  <si>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</si>
  <si>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</si>
  <si>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</si>
  <si>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</si>
  <si>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</si>
  <si>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</si>
  <si>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</si>
  <si>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</si>
  <si>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</si>
  <si>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</si>
  <si>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</si>
  <si>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</si>
  <si>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</si>
  <si>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</si>
  <si>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</si>
  <si>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</si>
  <si>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</si>
  <si>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</si>
  <si>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</si>
  <si>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</si>
  <si>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</si>
  <si>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</si>
  <si>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</si>
  <si>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</si>
  <si>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</si>
  <si>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</si>
  <si>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</si>
  <si>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</si>
  <si>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</si>
  <si>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</si>
  <si>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</si>
  <si>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</si>
  <si>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</si>
  <si>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</si>
  <si>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</si>
  <si>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</si>
  <si>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</si>
  <si>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</si>
  <si>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</si>
  <si>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</si>
  <si>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</si>
  <si>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</si>
  <si>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</si>
  <si>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</si>
  <si>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</si>
  <si>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</si>
  <si>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</si>
  <si>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</si>
  <si>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</si>
  <si>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</si>
  <si>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</si>
  <si>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</si>
  <si>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</si>
  <si>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</si>
  <si>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</si>
  <si>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</si>
  <si>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</si>
  <si>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</si>
  <si>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</si>
  <si>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</si>
  <si>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</si>
  <si>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</si>
  <si>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</si>
  <si>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</si>
  <si>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</si>
  <si>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</si>
  <si>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</si>
  <si>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</si>
  <si>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</si>
  <si>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</si>
  <si>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</si>
  <si>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</si>
  <si>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</si>
  <si>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</si>
  <si>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</si>
  <si>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</si>
  <si>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</si>
  <si>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</si>
  <si>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</si>
  <si>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</si>
  <si>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</si>
  <si>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</si>
  <si>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</si>
  <si>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</si>
  <si>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</si>
  <si>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</si>
  <si>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</si>
  <si>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</si>
  <si>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</si>
  <si>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</si>
  <si>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</si>
  <si>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</si>
  <si>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</si>
  <si>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</si>
  <si>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</si>
  <si>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</si>
  <si>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</si>
  <si>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</si>
  <si>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</si>
  <si>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</si>
  <si>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</si>
  <si>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</si>
  <si>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</si>
  <si>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</si>
  <si>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</si>
  <si>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</si>
  <si>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</si>
  <si>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</si>
  <si>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</si>
  <si>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</si>
  <si>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</si>
  <si>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</si>
  <si>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</si>
  <si>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</si>
  <si>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</si>
  <si>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</si>
  <si>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</si>
  <si>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</si>
  <si>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</si>
  <si>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</si>
  <si>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</si>
  <si>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</si>
  <si>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</si>
  <si>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</si>
  <si>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</si>
  <si>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</si>
  <si>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</si>
  <si>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</si>
  <si>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</si>
  <si>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</si>
  <si>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</si>
  <si>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</si>
  <si>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</si>
  <si>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</si>
  <si>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</si>
  <si>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</si>
  <si>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</si>
  <si>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</si>
  <si>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</si>
  <si>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</si>
  <si>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</si>
  <si>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</si>
  <si>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</si>
  <si>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</si>
  <si>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</si>
  <si>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</si>
  <si>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</si>
  <si>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</si>
  <si>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</si>
  <si>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</si>
  <si>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</si>
  <si>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</si>
  <si>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</si>
  <si>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</si>
  <si>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</si>
  <si>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</si>
  <si>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</si>
  <si>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</si>
  <si>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</si>
  <si>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</si>
  <si>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</si>
  <si>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</si>
  <si>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</si>
  <si>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</si>
  <si>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</si>
  <si>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</si>
  <si>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</si>
  <si>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</si>
  <si>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</si>
  <si>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</si>
  <si>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</si>
  <si>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</si>
  <si>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</si>
  <si>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</si>
  <si>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</si>
  <si>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</si>
  <si>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</si>
  <si>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</si>
  <si>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</si>
  <si>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</si>
  <si>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</si>
  <si>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</si>
  <si>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</si>
  <si>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</si>
  <si>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</si>
  <si>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</si>
  <si>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</si>
  <si>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</si>
  <si>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</si>
  <si>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</si>
  <si>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</si>
  <si>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</si>
  <si>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</si>
  <si>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</si>
  <si>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</si>
  <si>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</si>
  <si>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</si>
  <si>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</si>
  <si>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</si>
  <si>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</si>
  <si>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</si>
  <si>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</si>
  <si>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</si>
  <si>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</si>
  <si>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</si>
  <si>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</si>
  <si>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</si>
  <si>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</si>
  <si>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</si>
  <si>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</si>
  <si>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</si>
  <si>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</si>
  <si>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</si>
  <si>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</si>
  <si>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</si>
  <si>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</si>
  <si>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</si>
  <si>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</si>
  <si>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</si>
  <si>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</si>
  <si>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</si>
  <si>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</si>
  <si>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</si>
  <si>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</si>
  <si>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</si>
  <si>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</si>
  <si>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</si>
  <si>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</si>
  <si>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</si>
  <si>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</si>
  <si>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</si>
  <si>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</si>
  <si>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</si>
  <si>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</si>
  <si>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</si>
  <si>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</si>
  <si>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</si>
  <si>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</si>
  <si>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</si>
  <si>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</si>
  <si>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</si>
  <si>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</si>
  <si>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</si>
  <si>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</si>
  <si>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</si>
  <si>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</si>
  <si>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</si>
  <si>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</si>
  <si>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</si>
  <si>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</si>
  <si>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</si>
  <si>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</si>
  <si>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</si>
  <si>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</si>
  <si>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</si>
  <si>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</si>
  <si>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</si>
  <si>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</si>
  <si>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</si>
  <si>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</si>
  <si>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</si>
  <si>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</si>
  <si>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</si>
  <si>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</si>
  <si>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</si>
  <si>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</si>
  <si>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</si>
  <si>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</si>
  <si>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</si>
  <si>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</si>
  <si>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</si>
  <si>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</si>
  <si>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</si>
  <si>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</si>
  <si>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</si>
  <si>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</si>
  <si>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</si>
  <si>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</si>
  <si>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</si>
  <si>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</si>
  <si>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</si>
  <si>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</si>
  <si>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</si>
  <si>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</si>
  <si>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</si>
  <si>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</si>
  <si>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</si>
  <si>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</si>
  <si>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</si>
  <si>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</si>
  <si>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</si>
  <si>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</si>
  <si>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</si>
  <si>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</si>
  <si>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</si>
  <si>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</si>
  <si>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</si>
  <si>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</si>
  <si>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</si>
  <si>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</si>
  <si>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</si>
  <si>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</si>
  <si>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</si>
  <si>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</si>
  <si>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</si>
  <si>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</si>
  <si>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</si>
  <si>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</si>
  <si>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</si>
  <si>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</si>
  <si>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</si>
  <si>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</si>
  <si>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</si>
  <si>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</si>
  <si>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</si>
  <si>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</si>
  <si>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</si>
  <si>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</si>
  <si>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</si>
  <si>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</si>
  <si>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</si>
  <si>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</si>
  <si>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</si>
  <si>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</si>
  <si>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</si>
  <si>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</si>
  <si>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</si>
  <si>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</si>
  <si>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</si>
  <si>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</si>
  <si>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</si>
  <si>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</si>
  <si>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</si>
  <si>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</si>
  <si>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</si>
  <si>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</si>
  <si>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</si>
  <si>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</si>
  <si>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</si>
  <si>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</si>
  <si>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</si>
  <si>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</si>
  <si>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</si>
  <si>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</si>
  <si>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</si>
  <si>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</si>
  <si>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</si>
  <si>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</si>
  <si>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</si>
  <si>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</si>
  <si>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</si>
  <si>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</si>
  <si>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</si>
  <si>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</si>
  <si>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</si>
  <si>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</si>
  <si>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</si>
  <si>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</si>
  <si>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</si>
  <si>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</si>
  <si>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</si>
  <si>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</si>
  <si>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</si>
  <si>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</si>
  <si>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</si>
  <si>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</si>
  <si>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</si>
  <si>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</si>
  <si>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</si>
  <si>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</si>
  <si>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</si>
  <si>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</si>
  <si>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</si>
  <si>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</si>
  <si>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</si>
  <si>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</si>
  <si>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</si>
  <si>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</si>
  <si>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</si>
  <si>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</si>
  <si>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</si>
  <si>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</si>
  <si>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</si>
  <si>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</si>
  <si>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</si>
  <si>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</si>
  <si>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</si>
  <si>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</si>
  <si>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</si>
  <si>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</si>
  <si>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</si>
  <si>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</si>
  <si>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</si>
  <si>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</si>
  <si>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</si>
  <si>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</si>
  <si>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</si>
  <si>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</si>
  <si>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</si>
  <si>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</si>
  <si>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</si>
  <si>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</si>
  <si>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</si>
  <si>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</si>
  <si>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</si>
  <si>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</si>
  <si>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</si>
  <si>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</si>
  <si>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</si>
  <si>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</si>
  <si>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</si>
  <si>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</si>
  <si>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</si>
  <si>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</si>
  <si>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</si>
  <si>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</si>
  <si>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</si>
  <si>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</si>
  <si>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</si>
  <si>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</si>
  <si>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</si>
  <si>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</si>
  <si>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</si>
  <si>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</si>
  <si>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</si>
  <si>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</si>
  <si>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</si>
  <si>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</si>
  <si>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</si>
  <si>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</si>
  <si>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</si>
  <si>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</si>
  <si>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</si>
  <si>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</si>
  <si>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</si>
  <si>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</si>
  <si>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</si>
  <si>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</si>
  <si>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</si>
  <si>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</si>
  <si>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</si>
  <si>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</si>
  <si>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</si>
  <si>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</si>
  <si>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</si>
  <si>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</si>
  <si>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</si>
  <si>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</si>
  <si>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</si>
  <si>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</si>
  <si>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</si>
  <si>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</si>
  <si>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</si>
  <si>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</si>
  <si>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</si>
  <si>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</si>
  <si>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</si>
  <si>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</si>
  <si>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</si>
  <si>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</si>
  <si>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</si>
  <si>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</si>
  <si>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</si>
  <si>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</si>
  <si>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</si>
  <si>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</si>
  <si>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</si>
  <si>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</si>
  <si>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</si>
  <si>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</si>
  <si>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</si>
  <si>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</si>
  <si>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</si>
  <si>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</si>
  <si>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</si>
  <si>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</si>
  <si>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</si>
  <si>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</si>
  <si>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</si>
  <si>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</si>
  <si>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</si>
  <si>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</si>
  <si>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</si>
  <si>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</si>
  <si>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</si>
  <si>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</si>
  <si>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</si>
  <si>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</si>
  <si>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</si>
  <si>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</si>
  <si>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</si>
  <si>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</si>
  <si>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</si>
  <si>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</si>
  <si>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</si>
  <si>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</si>
  <si>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</si>
  <si>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</si>
  <si>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</si>
  <si>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</si>
  <si>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</si>
  <si>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</si>
  <si>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</si>
  <si>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</si>
  <si>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</si>
  <si>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</si>
  <si>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</si>
  <si>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</si>
  <si>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</si>
  <si>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</si>
  <si>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</si>
  <si>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</si>
  <si>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</si>
  <si>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</si>
  <si>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</si>
  <si>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</si>
  <si>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</si>
  <si>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</si>
  <si>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</si>
  <si>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</si>
  <si>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</si>
  <si>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</si>
  <si>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</si>
  <si>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</si>
  <si>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</si>
  <si>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</si>
  <si>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</si>
  <si>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</si>
  <si>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</si>
  <si>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</si>
  <si>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</si>
  <si>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</si>
  <si>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</si>
  <si>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</si>
  <si>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</si>
  <si>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</si>
  <si>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</si>
  <si>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</si>
  <si>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</si>
  <si>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</si>
  <si>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</si>
  <si>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</si>
  <si>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</si>
  <si>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</si>
  <si>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</si>
  <si>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</si>
  <si>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</si>
  <si>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</si>
  <si>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</si>
  <si>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</si>
  <si>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</si>
  <si>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</si>
  <si>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</si>
  <si>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</si>
  <si>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</si>
  <si>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</si>
  <si>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</si>
  <si>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</si>
  <si>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</si>
  <si>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</si>
  <si>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</si>
  <si>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</si>
  <si>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</si>
  <si>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</si>
  <si>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</si>
  <si>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</si>
  <si>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</si>
  <si>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</si>
  <si>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</si>
  <si>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</si>
  <si>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</si>
  <si>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</si>
  <si>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</si>
  <si>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</si>
  <si>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</si>
  <si>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</si>
  <si>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</si>
  <si>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</si>
  <si>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</si>
  <si>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</si>
  <si>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</si>
  <si>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</si>
  <si>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</si>
  <si>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</si>
  <si>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</si>
  <si>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</si>
  <si>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</si>
  <si>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</si>
  <si>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</si>
  <si>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</si>
  <si>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</si>
  <si>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</si>
  <si>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</si>
  <si>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</si>
  <si>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</si>
  <si>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</si>
  <si>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</si>
  <si>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</si>
  <si>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</si>
  <si>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</si>
  <si>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</si>
  <si>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</si>
  <si>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</si>
  <si>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</si>
  <si>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</si>
  <si>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</si>
  <si>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</si>
  <si>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</si>
  <si>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</si>
  <si>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</si>
  <si>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</si>
  <si>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</si>
  <si>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</si>
  <si>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</si>
  <si>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</si>
  <si>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</si>
  <si>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</si>
  <si>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</si>
  <si>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</si>
  <si>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</si>
  <si>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</si>
  <si>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</si>
  <si>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</si>
  <si>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</si>
  <si>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</si>
  <si>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</si>
  <si>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</si>
  <si>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</si>
  <si>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</si>
  <si>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</si>
  <si>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</si>
  <si>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</si>
  <si>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</si>
  <si>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</si>
  <si>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</si>
  <si>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</si>
  <si>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</si>
  <si>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</si>
  <si>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</si>
  <si>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</si>
  <si>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</si>
  <si>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</si>
  <si>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</si>
  <si>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</si>
  <si>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</si>
  <si>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</si>
  <si>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</si>
  <si>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</si>
  <si>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</si>
  <si>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</si>
  <si>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</si>
  <si>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</si>
  <si>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</si>
  <si>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</si>
  <si>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</si>
  <si>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</si>
  <si>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</si>
  <si>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</si>
  <si>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</si>
  <si>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</si>
  <si>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</si>
  <si>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</si>
  <si>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</si>
  <si>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</si>
  <si>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</si>
  <si>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</si>
  <si>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</si>
  <si>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</si>
  <si>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</si>
  <si>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</si>
  <si>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</si>
  <si>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</si>
  <si>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</si>
  <si>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</si>
  <si>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</si>
  <si>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</si>
  <si>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</si>
  <si>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</si>
  <si>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</si>
  <si>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</si>
  <si>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</si>
  <si>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</si>
  <si>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</si>
  <si>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</si>
  <si>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</si>
  <si>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</si>
  <si>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</si>
  <si>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</si>
  <si>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</si>
  <si>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</si>
  <si>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</si>
  <si>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</si>
  <si>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</si>
  <si>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</si>
  <si>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</si>
  <si>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</si>
  <si>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</si>
  <si>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</si>
  <si>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</si>
  <si>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</si>
  <si>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</si>
  <si>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</si>
  <si>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</si>
  <si>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</si>
  <si>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</si>
  <si>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</si>
  <si>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</si>
  <si>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</si>
  <si>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</si>
  <si>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</si>
  <si>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</si>
  <si>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</si>
  <si>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</si>
  <si>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</si>
  <si>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</si>
  <si>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</si>
  <si>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</si>
  <si>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</si>
  <si>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</si>
  <si>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</si>
  <si>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</si>
  <si>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</si>
  <si>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</si>
  <si>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</si>
  <si>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</si>
  <si>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</si>
  <si>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</si>
  <si>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</si>
  <si>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</si>
  <si>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</si>
  <si>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</si>
  <si>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</si>
  <si>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</si>
  <si>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</si>
  <si>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</si>
  <si>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</si>
  <si>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</si>
  <si>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</si>
  <si>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</si>
  <si>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</si>
  <si>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</si>
  <si>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</si>
  <si>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</si>
  <si>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</si>
  <si>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</si>
  <si>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</si>
  <si>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</si>
  <si>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</si>
  <si>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</si>
  <si>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</si>
  <si>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</si>
  <si>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</si>
  <si>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</si>
  <si>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</si>
  <si>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</si>
  <si>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</si>
  <si>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</si>
  <si>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</si>
  <si>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</si>
  <si>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</si>
  <si>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</si>
  <si>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</si>
  <si>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</si>
  <si>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</si>
  <si>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</si>
  <si>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</si>
  <si>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</si>
  <si>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</si>
  <si>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</si>
  <si>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</si>
  <si>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</si>
  <si>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</si>
  <si>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</si>
  <si>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</si>
  <si>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</si>
  <si>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</si>
  <si>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</si>
  <si>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</si>
  <si>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</si>
  <si>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</si>
  <si>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</si>
  <si>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</si>
  <si>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</si>
  <si>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</si>
  <si>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</si>
  <si>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</si>
  <si>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</si>
  <si>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</si>
  <si>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</si>
  <si>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</si>
  <si>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</si>
  <si>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</si>
  <si>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</si>
  <si>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</si>
  <si>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</si>
  <si>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</si>
  <si>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</si>
  <si>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</si>
  <si>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</si>
  <si>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</si>
  <si>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</si>
  <si>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</si>
  <si>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</si>
  <si>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</si>
  <si>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</si>
  <si>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</si>
  <si>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</si>
  <si>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</si>
  <si>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</si>
  <si>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</si>
  <si>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</si>
  <si>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</si>
  <si>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</si>
  <si>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</si>
  <si>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</si>
  <si>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</si>
  <si>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</si>
  <si>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</si>
  <si>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</si>
  <si>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</si>
  <si>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</si>
  <si>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</si>
  <si>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</si>
  <si>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</si>
  <si>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</si>
  <si>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</si>
  <si>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</si>
  <si>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</si>
  <si>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</si>
  <si>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</si>
  <si>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</si>
  <si>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</si>
  <si>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</si>
  <si>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</si>
  <si>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</si>
  <si>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</si>
  <si>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</si>
  <si>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</si>
  <si>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</si>
  <si>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</si>
  <si>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</si>
  <si>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</si>
  <si>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</si>
  <si>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</si>
  <si>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</si>
  <si>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</si>
  <si>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</si>
  <si>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</si>
  <si>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</si>
  <si>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</si>
  <si>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</si>
  <si>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</si>
  <si>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</si>
  <si>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</si>
  <si>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</si>
  <si>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</si>
  <si>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</si>
  <si>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</si>
  <si>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</si>
  <si>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</si>
  <si>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</si>
  <si>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</si>
  <si>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</si>
  <si>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</si>
  <si>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</si>
  <si>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</si>
  <si>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</si>
  <si>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</si>
  <si>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</si>
  <si>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</si>
  <si>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</si>
  <si>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</si>
  <si>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</si>
  <si>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</si>
  <si>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</si>
  <si>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</si>
  <si>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</si>
  <si>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</si>
  <si>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</si>
  <si>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</si>
  <si>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</si>
  <si>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</si>
  <si>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</si>
  <si>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</si>
  <si>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</si>
  <si>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</si>
  <si>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</si>
  <si>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</si>
  <si>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</si>
  <si>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</si>
  <si>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</si>
  <si>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</si>
  <si>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</si>
  <si>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</si>
  <si>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</si>
  <si>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</si>
  <si>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</si>
  <si>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</si>
  <si>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</si>
  <si>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</si>
  <si>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</si>
  <si>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</si>
  <si>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</si>
  <si>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</si>
  <si>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</si>
  <si>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</si>
  <si>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</si>
  <si>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</si>
  <si>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</si>
  <si>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</si>
  <si>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</si>
  <si>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</si>
  <si>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</si>
  <si>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</si>
  <si>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</si>
  <si>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</si>
  <si>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</si>
  <si>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</si>
  <si>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</si>
  <si>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</si>
  <si>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</si>
  <si>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</si>
  <si>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</si>
  <si>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</si>
  <si>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</si>
  <si>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</si>
  <si>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</si>
  <si>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</si>
  <si>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</si>
  <si>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</si>
  <si>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</si>
  <si>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</si>
  <si>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</si>
  <si>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</si>
  <si>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</si>
  <si>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</si>
  <si>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</si>
  <si>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</si>
  <si>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</si>
  <si>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</si>
  <si>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</si>
  <si>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</si>
  <si>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</si>
  <si>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</si>
  <si>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</si>
  <si>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</si>
  <si>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</si>
  <si>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</si>
  <si>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</si>
  <si>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</si>
  <si>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</si>
  <si>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</si>
  <si>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</si>
  <si>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</si>
  <si>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</si>
  <si>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</si>
  <si>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</si>
  <si>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</si>
  <si>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</si>
  <si>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</si>
  <si>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</si>
  <si>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</si>
  <si>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</si>
  <si>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</si>
  <si>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</si>
  <si>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</si>
  <si>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</si>
  <si>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</si>
  <si>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</si>
  <si>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</si>
  <si>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</si>
  <si>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</si>
  <si>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</si>
  <si>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</si>
  <si>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</si>
  <si>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</si>
  <si>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</si>
  <si>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</si>
  <si>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</si>
  <si>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</si>
  <si>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</si>
  <si>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</si>
  <si>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</si>
  <si>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</si>
  <si>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</si>
  <si>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</si>
  <si>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</si>
  <si>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</si>
  <si>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</si>
  <si>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</si>
  <si>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</si>
  <si>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</si>
  <si>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</si>
  <si>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</si>
  <si>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</si>
  <si>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</si>
  <si>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</si>
  <si>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</si>
  <si>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</si>
  <si>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</si>
  <si>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</si>
  <si>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</si>
  <si>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</si>
  <si>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</si>
  <si>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</si>
  <si>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</si>
  <si>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</si>
  <si>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</si>
  <si>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</si>
  <si>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</si>
  <si>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</si>
  <si>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</si>
  <si>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</si>
  <si>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</si>
  <si>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</si>
  <si>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</si>
  <si>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</si>
  <si>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</si>
  <si>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</si>
  <si>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</si>
  <si>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</si>
  <si>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</si>
  <si>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</si>
  <si>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</si>
  <si>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</si>
  <si>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</si>
  <si>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</si>
  <si>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</si>
  <si>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</si>
  <si>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</si>
  <si>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</si>
  <si>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</si>
  <si>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</si>
  <si>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</si>
  <si>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</si>
  <si>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</si>
  <si>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</si>
  <si>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</si>
  <si>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</si>
  <si>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</si>
  <si>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</si>
  <si>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</si>
  <si>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</si>
  <si>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</si>
  <si>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</si>
  <si>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</si>
  <si>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</si>
  <si>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</si>
  <si>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</si>
  <si>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</si>
  <si>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</si>
  <si>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</si>
  <si>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</si>
  <si>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</si>
  <si>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</si>
  <si>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</si>
  <si>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</si>
  <si>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</si>
  <si>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</si>
  <si>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</si>
  <si>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</si>
  <si>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</si>
  <si>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</si>
  <si>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</si>
  <si>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</si>
  <si>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</si>
  <si>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</si>
  <si>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</si>
  <si>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</si>
  <si>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</si>
  <si>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</si>
  <si>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</si>
  <si>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</si>
  <si>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</si>
  <si>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</si>
  <si>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</si>
  <si>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</si>
  <si>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</si>
  <si>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</si>
  <si>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</si>
  <si>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</si>
  <si>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</si>
  <si>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</si>
  <si>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</si>
  <si>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</si>
  <si>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</si>
  <si>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</si>
  <si>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</si>
  <si>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</si>
  <si>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</si>
  <si>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</si>
  <si>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</si>
  <si>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</si>
  <si>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</si>
  <si>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</si>
  <si>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</si>
  <si>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</si>
  <si>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</si>
  <si>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</si>
  <si>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</si>
  <si>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</si>
  <si>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</si>
  <si>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</si>
  <si>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</si>
  <si>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</si>
  <si>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</si>
  <si>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</si>
  <si>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</si>
  <si>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</si>
  <si>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</si>
  <si>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</si>
  <si>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</si>
  <si>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</si>
  <si>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</si>
  <si>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</si>
  <si>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</si>
  <si>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</si>
  <si>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</si>
  <si>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</si>
  <si>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</si>
  <si>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</si>
  <si>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</si>
  <si>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</si>
  <si>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</si>
  <si>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</si>
  <si>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</si>
  <si>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</si>
  <si>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</si>
  <si>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</si>
  <si>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</si>
  <si>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</si>
  <si>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</si>
  <si>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</si>
  <si>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</si>
  <si>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</si>
  <si>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</si>
  <si>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</si>
  <si>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</si>
  <si>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</si>
  <si>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</si>
  <si>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</si>
  <si>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</si>
  <si>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</si>
  <si>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</si>
  <si>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</si>
  <si>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</si>
  <si>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</si>
  <si>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</si>
  <si>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</si>
  <si>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</si>
  <si>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</si>
  <si>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</si>
  <si>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</si>
  <si>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</si>
  <si>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</si>
  <si>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</si>
  <si>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</si>
  <si>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</si>
  <si>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</si>
  <si>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</si>
  <si>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</si>
  <si>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</si>
  <si>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</si>
  <si>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</si>
  <si>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</si>
  <si>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</si>
  <si>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</si>
  <si>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</si>
  <si>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</si>
  <si>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</si>
  <si>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</si>
  <si>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</si>
  <si>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</si>
  <si>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</si>
  <si>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</si>
  <si>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</si>
  <si>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</si>
  <si>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</si>
  <si>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</si>
  <si>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</si>
  <si>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</si>
  <si>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</si>
  <si>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</si>
  <si>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</si>
  <si>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</si>
  <si>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</si>
  <si>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</si>
  <si>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</si>
  <si>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</si>
  <si>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</si>
  <si>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</si>
  <si>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</si>
  <si>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</si>
  <si>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</si>
  <si>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</si>
  <si>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</si>
  <si>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</si>
  <si>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</si>
  <si>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</si>
  <si>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</si>
  <si>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</si>
  <si>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</si>
  <si>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</si>
  <si>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</si>
  <si>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</si>
  <si>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</si>
  <si>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</si>
  <si>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</si>
  <si>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</si>
  <si>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</si>
  <si>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</si>
  <si>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</si>
  <si>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</si>
  <si>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</si>
  <si>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</si>
  <si>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</si>
  <si>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</si>
  <si>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</si>
  <si>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</si>
  <si>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</si>
  <si>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</si>
  <si>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</si>
  <si>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</si>
  <si>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</si>
  <si>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</si>
  <si>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</si>
  <si>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</si>
  <si>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</si>
  <si>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</si>
  <si>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</si>
  <si>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</si>
  <si>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</si>
  <si>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</si>
  <si>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</si>
  <si>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</si>
  <si>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</si>
  <si>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</si>
  <si>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</si>
  <si>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</si>
  <si>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</si>
  <si>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</si>
  <si>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</si>
  <si>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</si>
  <si>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</si>
  <si>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</si>
  <si>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</si>
  <si>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</si>
  <si>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</si>
  <si>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</si>
  <si>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</si>
  <si>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</si>
  <si>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</si>
  <si>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</si>
  <si>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</si>
  <si>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</si>
  <si>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</si>
  <si>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</si>
  <si>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</si>
  <si>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</si>
  <si>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</si>
  <si>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</si>
  <si>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</si>
  <si>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</si>
  <si>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</si>
  <si>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</si>
  <si>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</si>
  <si>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</si>
  <si>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</si>
  <si>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</si>
  <si>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</si>
  <si>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</si>
  <si>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</si>
  <si>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</si>
  <si>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</si>
  <si>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</si>
  <si>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</si>
  <si>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</si>
  <si>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</si>
  <si>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</si>
  <si>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</si>
  <si>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</si>
  <si>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</si>
  <si>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</si>
  <si>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</si>
  <si>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</si>
  <si>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</si>
  <si>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</si>
  <si>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</si>
  <si>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</si>
  <si>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</si>
  <si>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</si>
  <si>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</si>
  <si>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</si>
  <si>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</si>
  <si>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</si>
  <si>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</si>
  <si>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</si>
  <si>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</si>
  <si>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</si>
  <si>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</si>
  <si>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</si>
  <si>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</si>
  <si>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</si>
  <si>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</si>
  <si>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</si>
  <si>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</si>
  <si>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</si>
  <si>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</si>
  <si>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</si>
  <si>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</si>
  <si>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</si>
  <si>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</si>
  <si>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</si>
  <si>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</si>
  <si>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</si>
  <si>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</si>
  <si>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</si>
  <si>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</si>
  <si>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</si>
  <si>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</si>
  <si>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</si>
  <si>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</si>
  <si>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</si>
  <si>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</si>
  <si>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</si>
  <si>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</si>
  <si>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</si>
  <si>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</si>
  <si>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</si>
  <si>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</si>
  <si>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</si>
  <si>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</si>
  <si>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</si>
  <si>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</si>
  <si>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</si>
  <si>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</si>
  <si>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</si>
  <si>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</si>
  <si>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</si>
  <si>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</si>
  <si>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</si>
  <si>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</si>
  <si>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</si>
  <si>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</si>
  <si>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</si>
  <si>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</si>
  <si>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</si>
  <si>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</si>
  <si>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</si>
  <si>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</si>
  <si>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</si>
  <si>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</si>
  <si>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</si>
  <si>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</si>
  <si>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</si>
  <si>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</si>
  <si>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</si>
  <si>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</si>
  <si>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</si>
  <si>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</si>
  <si>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</si>
  <si>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</si>
  <si>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</si>
  <si>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</si>
  <si>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</si>
  <si>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</si>
  <si>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</si>
  <si>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</si>
  <si>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</si>
  <si>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</si>
  <si>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</si>
  <si>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</si>
  <si>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</si>
  <si>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</si>
  <si>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</si>
  <si>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</si>
  <si>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</si>
  <si>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</si>
  <si>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</si>
  <si>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</si>
  <si>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</si>
  <si>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</si>
  <si>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</si>
  <si>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</si>
  <si>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</si>
  <si>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</si>
  <si>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</si>
  <si>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</si>
  <si>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</si>
  <si>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</si>
  <si>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</si>
  <si>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</si>
  <si>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</si>
  <si>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</si>
  <si>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</si>
  <si>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</si>
  <si>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</si>
  <si>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</si>
  <si>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</si>
  <si>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</si>
  <si>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</si>
  <si>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</si>
  <si>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</si>
  <si>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</si>
  <si>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</si>
  <si>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</si>
  <si>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</si>
  <si>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</si>
  <si>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</si>
  <si>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</si>
  <si>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</si>
  <si>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</si>
  <si>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</si>
  <si>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</si>
  <si>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</si>
  <si>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</si>
  <si>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</si>
  <si>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</si>
  <si>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</si>
  <si>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</si>
  <si>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</si>
  <si>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</si>
  <si>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</si>
  <si>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</si>
  <si>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</si>
  <si>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</si>
  <si>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</si>
  <si>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</si>
  <si>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</si>
  <si>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</si>
  <si>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</si>
  <si>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</si>
  <si>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</si>
  <si>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</si>
  <si>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</si>
  <si>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</si>
  <si>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</si>
  <si>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</si>
  <si>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</si>
  <si>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</si>
  <si>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</si>
  <si>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</si>
  <si>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</si>
  <si>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</si>
  <si>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</si>
  <si>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</si>
  <si>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</si>
  <si>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</si>
  <si>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</si>
  <si>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</si>
  <si>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</si>
  <si>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</si>
  <si>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</si>
  <si>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</si>
  <si>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</si>
  <si>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</si>
  <si>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</si>
  <si>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</si>
  <si>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</si>
  <si>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</si>
  <si>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</si>
  <si>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</si>
  <si>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</si>
  <si>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</si>
  <si>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</si>
  <si>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</si>
  <si>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</si>
  <si>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</si>
  <si>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</si>
  <si>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</si>
  <si>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</si>
  <si>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</si>
  <si>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</si>
  <si>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</si>
  <si>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</si>
  <si>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</si>
  <si>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</si>
  <si>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</si>
  <si>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</si>
  <si>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</si>
  <si>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</si>
  <si>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</si>
  <si>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</si>
  <si>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</si>
  <si>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</si>
  <si>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</si>
  <si>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</si>
  <si>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</si>
  <si>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</si>
  <si>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</si>
  <si>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</si>
  <si>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</si>
  <si>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</si>
  <si>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</si>
  <si>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</si>
  <si>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</si>
  <si>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</si>
  <si>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</si>
  <si>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</si>
  <si>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</si>
  <si>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</si>
  <si>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</si>
  <si>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</si>
  <si>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</si>
  <si>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</si>
  <si>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</si>
  <si>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</si>
  <si>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</si>
  <si>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</si>
  <si>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</si>
  <si>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</si>
  <si>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</si>
  <si>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</si>
  <si>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</si>
  <si>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</si>
  <si>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</si>
  <si>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</si>
  <si>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</si>
  <si>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</si>
  <si>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</si>
  <si>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</si>
  <si>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</si>
  <si>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</si>
  <si>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</si>
  <si>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</si>
  <si>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</si>
  <si>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</si>
  <si>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</si>
  <si>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</si>
  <si>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</si>
  <si>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</si>
  <si>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</si>
  <si>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</si>
  <si>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</si>
  <si>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</si>
  <si>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</si>
  <si>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</si>
  <si>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</si>
  <si>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</si>
  <si>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</si>
  <si>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</si>
  <si>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</si>
  <si>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</si>
  <si>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</si>
  <si>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</si>
  <si>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</si>
  <si>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</si>
  <si>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</si>
  <si>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</si>
  <si>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</si>
  <si>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</si>
  <si>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</si>
  <si>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</si>
  <si>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</si>
  <si>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</si>
  <si>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</si>
  <si>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</si>
  <si>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</si>
  <si>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</si>
  <si>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</si>
  <si>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</si>
  <si>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</si>
  <si>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</si>
  <si>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</si>
  <si>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</si>
  <si>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</si>
  <si>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</si>
  <si>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</si>
  <si>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</si>
  <si>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</si>
  <si>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</si>
  <si>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</si>
  <si>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</si>
  <si>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</si>
  <si>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</si>
  <si>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</si>
  <si>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</si>
  <si>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</si>
  <si>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</si>
  <si>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</si>
  <si>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</si>
  <si>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</si>
  <si>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</si>
  <si>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</si>
  <si>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</si>
  <si>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</si>
  <si>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</si>
  <si>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</si>
  <si>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</si>
  <si>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</si>
  <si>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</si>
  <si>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</si>
  <si>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</si>
  <si>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</si>
  <si>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</si>
  <si>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</si>
  <si>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</si>
  <si>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</si>
  <si>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</si>
  <si>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</si>
  <si>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</si>
  <si>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</si>
  <si>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</si>
  <si>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</si>
  <si>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</si>
  <si>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</si>
  <si>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</si>
  <si>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</si>
  <si>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</si>
  <si>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</si>
  <si>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</si>
  <si>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</si>
  <si>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</si>
  <si>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</si>
  <si>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</si>
  <si>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</si>
  <si>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</si>
  <si>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</si>
  <si>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</si>
  <si>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</si>
  <si>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</si>
  <si>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</si>
  <si>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</si>
  <si>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</si>
  <si>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</si>
  <si>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</si>
  <si>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</si>
  <si>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</si>
  <si>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</si>
  <si>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</si>
  <si>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</si>
  <si>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</si>
  <si>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</si>
  <si>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</si>
  <si>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</si>
  <si>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</si>
  <si>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</si>
  <si>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</si>
  <si>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</si>
  <si>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</si>
  <si>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</si>
  <si>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</si>
  <si>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</si>
  <si>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</si>
  <si>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</si>
  <si>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</si>
  <si>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</si>
  <si>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</si>
  <si>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</si>
  <si>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</si>
  <si>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</si>
  <si>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</si>
  <si>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</si>
  <si>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</si>
  <si>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</si>
  <si>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</si>
  <si>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</si>
  <si>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</si>
  <si>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</si>
  <si>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</si>
  <si>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</si>
  <si>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</si>
  <si>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</si>
  <si>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</si>
  <si>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</si>
  <si>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</si>
  <si>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</si>
  <si>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</si>
  <si>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</si>
  <si>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</si>
  <si>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</si>
  <si>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</si>
  <si>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</si>
  <si>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</si>
  <si>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</si>
  <si>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</si>
  <si>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</si>
  <si>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</si>
  <si>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</si>
  <si>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</si>
  <si>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</si>
  <si>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</si>
  <si>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</si>
  <si>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</si>
  <si>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</si>
  <si>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</si>
  <si>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</si>
  <si>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</si>
  <si>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</si>
  <si>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</si>
  <si>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</si>
  <si>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</si>
  <si>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</si>
  <si>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</si>
  <si>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</si>
  <si>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</si>
  <si>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</si>
  <si>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</si>
  <si>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</si>
  <si>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</si>
  <si>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</si>
  <si>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</si>
  <si>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</si>
  <si>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</si>
  <si>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</si>
  <si>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</si>
  <si>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</si>
  <si>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</si>
  <si>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</si>
  <si>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</si>
  <si>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</si>
  <si>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</si>
  <si>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</si>
  <si>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</si>
  <si>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</si>
  <si>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</si>
  <si>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</si>
  <si>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</si>
  <si>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</si>
  <si>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</si>
  <si>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</si>
  <si>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</si>
  <si>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</si>
  <si>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</si>
  <si>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</si>
  <si>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</si>
  <si>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</si>
  <si>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</si>
  <si>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</si>
  <si>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</si>
  <si>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</si>
  <si>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</si>
  <si>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</si>
  <si>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</si>
  <si>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</si>
  <si>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</si>
  <si>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</si>
  <si>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</si>
  <si>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</si>
  <si>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</si>
  <si>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</si>
  <si>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</si>
  <si>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</si>
  <si>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</si>
  <si>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</si>
  <si>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</si>
  <si>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</si>
  <si>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</si>
  <si>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</si>
  <si>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</si>
  <si>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</si>
  <si>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</si>
  <si>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</si>
  <si>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</si>
  <si>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</si>
  <si>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</si>
  <si>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</si>
  <si>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</si>
  <si>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</si>
  <si>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</si>
  <si>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</si>
  <si>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</si>
  <si>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</si>
  <si>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</si>
  <si>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</si>
  <si>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</si>
  <si>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</si>
  <si>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</si>
  <si>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</si>
  <si>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</si>
  <si>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</si>
  <si>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</si>
  <si>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</si>
  <si>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</si>
  <si>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</si>
  <si>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</si>
  <si>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</si>
  <si>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</si>
  <si>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</si>
  <si>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</si>
  <si>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</si>
  <si>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</si>
  <si>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</si>
  <si>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</si>
  <si>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</si>
  <si>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</si>
  <si>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</si>
  <si>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</si>
  <si>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</si>
  <si>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</si>
  <si>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</si>
  <si>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</si>
  <si>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</si>
  <si>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</si>
  <si>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</si>
  <si>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</si>
  <si>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</si>
  <si>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</si>
  <si>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</si>
  <si>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</si>
  <si>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</si>
  <si>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</si>
  <si>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</si>
  <si>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</si>
  <si>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</si>
  <si>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</si>
  <si>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</si>
  <si>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</si>
  <si>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</si>
  <si>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</si>
  <si>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</si>
  <si>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</si>
  <si>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</si>
  <si>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</si>
  <si>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</si>
  <si>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</si>
  <si>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</si>
  <si>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</si>
  <si>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</si>
  <si>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</si>
  <si>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</si>
  <si>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</si>
  <si>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</si>
  <si>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</si>
  <si>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</si>
  <si>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</si>
  <si>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</si>
  <si>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</si>
  <si>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</si>
  <si>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</si>
  <si>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</si>
  <si>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</si>
  <si>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</si>
  <si>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</si>
  <si>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</si>
  <si>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</si>
  <si>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</si>
  <si>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</si>
  <si>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</si>
  <si>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</si>
  <si>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</si>
  <si>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</si>
  <si>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</si>
  <si>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</si>
  <si>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</si>
  <si>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</si>
  <si>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</si>
  <si>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</si>
  <si>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</si>
  <si>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</si>
  <si>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</si>
  <si>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</si>
  <si>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</si>
  <si>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</si>
  <si>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</si>
  <si>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</si>
  <si>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</si>
  <si>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</si>
  <si>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</si>
  <si>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</si>
  <si>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</si>
  <si>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</si>
  <si>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</si>
  <si>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</si>
  <si>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</si>
  <si>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</si>
  <si>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</si>
  <si>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</si>
  <si>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</si>
  <si>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</si>
  <si>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</si>
  <si>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</si>
  <si>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</si>
  <si>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</si>
  <si>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</si>
  <si>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</si>
  <si>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</si>
  <si>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</si>
  <si>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</si>
  <si>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</si>
  <si>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</si>
  <si>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</si>
  <si>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</si>
  <si>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</si>
  <si>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</si>
  <si>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</si>
  <si>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</si>
  <si>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</si>
  <si>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</si>
  <si>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</si>
  <si>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</si>
  <si>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</si>
  <si>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</si>
  <si>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</si>
  <si>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</si>
  <si>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</si>
  <si>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</si>
  <si>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</si>
  <si>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</si>
  <si>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</si>
  <si>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</si>
  <si>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</si>
  <si>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</si>
  <si>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</si>
  <si>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</si>
  <si>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</si>
  <si>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</si>
  <si>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</si>
  <si>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</si>
  <si>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</si>
  <si>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</si>
  <si>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</si>
  <si>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</si>
  <si>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</si>
  <si>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</si>
  <si>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</si>
  <si>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</si>
  <si>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</si>
  <si>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</si>
  <si>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</si>
  <si>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</si>
  <si>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</si>
  <si>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</si>
  <si>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</si>
  <si>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</si>
  <si>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</si>
  <si>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</si>
  <si>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</si>
  <si>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</si>
  <si>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</si>
  <si>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</si>
  <si>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</si>
  <si>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</si>
  <si>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</si>
  <si>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</si>
  <si>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</si>
  <si>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</si>
  <si>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</si>
  <si>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</si>
  <si>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</si>
  <si>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</si>
  <si>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</si>
  <si>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</si>
  <si>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</si>
  <si>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</si>
  <si>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</si>
  <si>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</si>
  <si>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</si>
  <si>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</si>
  <si>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</si>
  <si>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</si>
  <si>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</si>
  <si>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</si>
  <si>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</si>
  <si>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</si>
  <si>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</si>
  <si>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</si>
  <si>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</si>
  <si>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</si>
  <si>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</si>
  <si>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</si>
  <si>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</si>
  <si>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</si>
  <si>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</si>
  <si>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</si>
  <si>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</si>
  <si>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</si>
  <si>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</si>
  <si>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</si>
  <si>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</si>
  <si>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</si>
  <si>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</si>
  <si>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</si>
  <si>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</si>
  <si>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</si>
  <si>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</si>
  <si>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</si>
  <si>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</si>
  <si>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</si>
  <si>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</si>
  <si>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</si>
  <si>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</si>
  <si>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</si>
  <si>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</si>
  <si>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</si>
  <si>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</si>
  <si>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</si>
  <si>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</si>
  <si>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</si>
  <si>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</si>
  <si>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</si>
  <si>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</si>
  <si>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</si>
  <si>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</si>
  <si>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</si>
  <si>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</si>
  <si>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</si>
  <si>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</si>
  <si>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</si>
  <si>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</si>
  <si>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</si>
  <si>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</si>
  <si>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</si>
  <si>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</si>
  <si>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</si>
  <si>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</si>
  <si>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</si>
  <si>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</si>
  <si>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</si>
  <si>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</si>
  <si>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</si>
  <si>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</si>
  <si>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</si>
  <si>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</si>
  <si>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</si>
  <si>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</si>
  <si>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</si>
  <si>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</si>
  <si>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</si>
  <si>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</si>
  <si>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</si>
  <si>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</si>
  <si>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</si>
  <si>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</si>
  <si>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</si>
  <si>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</si>
  <si>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</si>
  <si>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</si>
  <si>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</si>
  <si>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</si>
  <si>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</si>
  <si>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</si>
  <si>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</si>
  <si>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</si>
  <si>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</si>
  <si>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</si>
  <si>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</si>
  <si>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</si>
  <si>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</si>
  <si>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</si>
  <si>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</si>
  <si>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</si>
  <si>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</si>
  <si>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</si>
  <si>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</si>
  <si>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</si>
  <si>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</si>
  <si>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</si>
  <si>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</si>
  <si>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</si>
  <si>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</si>
  <si>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</si>
  <si>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</si>
  <si>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</si>
  <si>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</si>
  <si>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</si>
  <si>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</si>
  <si>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</si>
  <si>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</si>
  <si>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</si>
  <si>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</si>
  <si>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</si>
  <si>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</si>
  <si>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</si>
  <si>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</si>
  <si>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</si>
  <si>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</si>
  <si>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</si>
  <si>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</si>
  <si>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</si>
  <si>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</si>
  <si>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</si>
  <si>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</si>
  <si>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</si>
  <si>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</si>
  <si>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</si>
  <si>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</si>
  <si>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</si>
  <si>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</si>
  <si>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</si>
  <si>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</si>
  <si>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</si>
  <si>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</si>
  <si>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</si>
  <si>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</si>
  <si>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</si>
  <si>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</si>
  <si>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</si>
  <si>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</si>
  <si>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</si>
  <si>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</si>
  <si>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</si>
  <si>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</si>
  <si>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</si>
  <si>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</si>
  <si>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</si>
  <si>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</si>
  <si>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</si>
  <si>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</si>
  <si>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</si>
  <si>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</si>
  <si>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</si>
  <si>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</si>
  <si>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</si>
  <si>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</si>
  <si>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</si>
  <si>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</si>
  <si>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</si>
  <si>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</si>
  <si>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</si>
  <si>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</si>
  <si>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</si>
  <si>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</si>
  <si>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</si>
  <si>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</si>
  <si>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</si>
  <si>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</si>
  <si>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</si>
  <si>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</si>
  <si>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</si>
  <si>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</si>
  <si>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</si>
  <si>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</si>
  <si>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</si>
  <si>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</si>
  <si>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</si>
  <si>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</si>
  <si>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</si>
  <si>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</si>
  <si>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</si>
  <si>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</si>
  <si>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</si>
  <si>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</si>
  <si>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</si>
  <si>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</si>
  <si>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</si>
  <si>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</si>
  <si>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</si>
  <si>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</si>
  <si>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</si>
  <si>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</si>
  <si>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</si>
  <si>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</si>
  <si>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</si>
  <si>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</si>
  <si>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</si>
  <si>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</si>
  <si>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</si>
  <si>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</si>
  <si>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</si>
  <si>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</si>
  <si>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</si>
  <si>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</si>
  <si>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</si>
  <si>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</si>
  <si>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</si>
  <si>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</si>
  <si>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</si>
  <si>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</si>
  <si>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</si>
  <si>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</si>
  <si>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</si>
  <si>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</si>
  <si>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</si>
  <si>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</si>
  <si>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</si>
  <si>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</si>
  <si>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</si>
  <si>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</si>
  <si>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</si>
  <si>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</si>
  <si>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</si>
  <si>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</si>
  <si>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</si>
  <si>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</si>
  <si>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</si>
  <si>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</si>
  <si>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</si>
  <si>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</si>
  <si>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</si>
  <si>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</si>
  <si>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</si>
  <si>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</si>
  <si>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</si>
  <si>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</si>
  <si>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</si>
  <si>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</si>
  <si>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</si>
  <si>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</si>
  <si>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</si>
  <si>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</si>
  <si>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</si>
  <si>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</si>
  <si>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</si>
  <si>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</si>
  <si>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</si>
  <si>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</si>
  <si>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</si>
  <si>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</si>
  <si>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</si>
  <si>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</si>
  <si>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</si>
  <si>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</si>
  <si>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</si>
  <si>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</si>
  <si>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</si>
  <si>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</si>
  <si>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</si>
  <si>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</si>
  <si>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</si>
  <si>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</si>
  <si>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</si>
  <si>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</si>
  <si>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</si>
  <si>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</si>
  <si>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</si>
  <si>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</si>
  <si>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</si>
  <si>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</si>
  <si>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</si>
  <si>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</si>
  <si>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</si>
  <si>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</si>
  <si>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</si>
  <si>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</si>
  <si>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</si>
  <si>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</si>
  <si>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</si>
  <si>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</si>
  <si>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</si>
  <si>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</si>
  <si>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</si>
  <si>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</si>
  <si>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</si>
  <si>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</si>
  <si>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</si>
  <si>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</si>
  <si>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</si>
  <si>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</si>
  <si>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</si>
  <si>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</si>
  <si>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</si>
  <si>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</si>
  <si>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</si>
  <si>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</si>
  <si>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</si>
  <si>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</si>
  <si>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</si>
  <si>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</si>
  <si>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</si>
  <si>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</si>
  <si>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</si>
  <si>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</si>
  <si>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</si>
  <si>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</si>
  <si>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</si>
  <si>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</si>
  <si>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</si>
  <si>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</si>
  <si>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</si>
  <si>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</si>
  <si>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</si>
  <si>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</si>
  <si>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</si>
  <si>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</si>
  <si>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</si>
  <si>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</si>
  <si>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</si>
  <si>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</si>
  <si>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</si>
  <si>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</si>
  <si>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</si>
  <si>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</si>
  <si>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</si>
  <si>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</si>
  <si>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</si>
  <si>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</si>
  <si>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</si>
  <si>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</si>
  <si>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</si>
  <si>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</si>
  <si>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</si>
  <si>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</si>
  <si>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</si>
  <si>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</si>
  <si>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</si>
  <si>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</si>
  <si>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</si>
  <si>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</si>
  <si>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</si>
  <si>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</si>
  <si>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</si>
  <si>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</si>
  <si>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</si>
  <si>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</si>
  <si>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</si>
  <si>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</si>
  <si>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</si>
  <si>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</si>
  <si>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</si>
  <si>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</si>
  <si>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</si>
  <si>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</si>
  <si>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</si>
  <si>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</si>
  <si>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</si>
  <si>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</si>
  <si>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</si>
  <si>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</si>
  <si>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</si>
  <si>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</si>
  <si>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</si>
  <si>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</si>
  <si>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</si>
  <si>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</si>
  <si>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</si>
  <si>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</si>
  <si>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</si>
  <si>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</si>
  <si>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</si>
  <si>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</si>
  <si>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</si>
  <si>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</si>
  <si>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</si>
  <si>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</si>
  <si>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</si>
  <si>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</si>
  <si>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</si>
  <si>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</si>
  <si>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</si>
  <si>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</si>
  <si>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</si>
  <si>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</si>
  <si>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</si>
  <si>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</si>
  <si>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</si>
  <si>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</si>
  <si>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</si>
  <si>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</si>
  <si>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</si>
  <si>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</si>
  <si>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</si>
  <si>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</si>
  <si>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</si>
  <si>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</si>
  <si>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</si>
  <si>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</si>
  <si>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</si>
  <si>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</si>
  <si>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</si>
  <si>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</si>
  <si>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</si>
  <si>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</si>
  <si>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</si>
  <si>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</si>
  <si>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</si>
  <si>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</si>
  <si>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</si>
  <si>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</si>
  <si>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</si>
  <si>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</si>
  <si>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</si>
  <si>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</si>
  <si>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</si>
  <si>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</si>
  <si>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</si>
  <si>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</si>
  <si>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</si>
  <si>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</si>
  <si>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</si>
  <si>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</si>
  <si>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</si>
  <si>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</si>
  <si>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</si>
  <si>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</si>
  <si>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</si>
  <si>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</si>
  <si>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</si>
  <si>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</si>
  <si>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</si>
  <si>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</si>
  <si>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</si>
  <si>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</si>
  <si>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</si>
  <si>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</si>
  <si>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</si>
  <si>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</si>
  <si>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</si>
  <si>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</si>
  <si>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</si>
  <si>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</si>
  <si>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</si>
  <si>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</si>
  <si>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</si>
  <si>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</si>
  <si>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</si>
  <si>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</si>
  <si>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</si>
  <si>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</si>
  <si>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</si>
  <si>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</si>
  <si>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</si>
  <si>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</si>
  <si>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</si>
  <si>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</si>
  <si>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</si>
  <si>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</si>
  <si>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</si>
  <si>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</si>
  <si>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</si>
  <si>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</si>
  <si>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</si>
  <si>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</si>
  <si>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</si>
  <si>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</si>
  <si>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</si>
  <si>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</si>
  <si>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</si>
  <si>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</si>
  <si>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</si>
  <si>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</si>
  <si>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</si>
  <si>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</si>
  <si>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</si>
  <si>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</si>
  <si>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</si>
  <si>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</si>
  <si>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</si>
  <si>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</si>
  <si>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</si>
  <si>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</si>
  <si>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</si>
  <si>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</si>
  <si>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</si>
  <si>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</si>
  <si>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</si>
  <si>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</si>
  <si>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</si>
  <si>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</si>
  <si>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</si>
  <si>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</si>
  <si>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</si>
  <si>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</si>
  <si>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</si>
  <si>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</si>
  <si>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</si>
  <si>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</si>
  <si>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</si>
  <si>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</si>
  <si>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</si>
  <si>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</si>
  <si>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</si>
  <si>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</si>
  <si>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</si>
  <si>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</si>
  <si>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</si>
  <si>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</si>
  <si>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</si>
  <si>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</si>
  <si>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</si>
  <si>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</si>
  <si>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</si>
  <si>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</si>
  <si>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</si>
  <si>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</si>
  <si>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</si>
  <si>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</si>
  <si>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</si>
  <si>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</si>
  <si>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</si>
  <si>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</si>
  <si>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</si>
  <si>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</si>
  <si>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</si>
  <si>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</si>
  <si>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</si>
  <si>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</si>
  <si>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</si>
  <si>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</si>
  <si>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</si>
  <si>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</si>
  <si>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</si>
  <si>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</si>
  <si>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</si>
  <si>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</si>
  <si>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</si>
  <si>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</si>
  <si>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</si>
  <si>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</si>
  <si>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</si>
  <si>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</si>
  <si>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</si>
  <si>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</si>
  <si>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</si>
  <si>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</si>
  <si>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</si>
  <si>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</si>
  <si>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</si>
  <si>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</si>
  <si>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</si>
  <si>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</si>
  <si>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</si>
  <si>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</si>
  <si>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</si>
  <si>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</si>
  <si>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</si>
  <si>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</si>
  <si>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</si>
  <si>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</si>
  <si>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</si>
  <si>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</si>
  <si>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</si>
  <si>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</si>
  <si>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</si>
  <si>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</si>
  <si>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</si>
  <si>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</si>
  <si>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</si>
  <si>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</si>
  <si>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</si>
  <si>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</si>
  <si>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</si>
  <si>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</si>
  <si>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</si>
  <si>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</si>
  <si>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</si>
  <si>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</si>
  <si>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</si>
  <si>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</si>
  <si>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</si>
  <si>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</si>
  <si>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</si>
  <si>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</si>
  <si>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</si>
  <si>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</si>
  <si>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</si>
  <si>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</si>
  <si>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</si>
  <si>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</si>
  <si>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</si>
  <si>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</si>
  <si>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</si>
  <si>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</si>
  <si>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</si>
  <si>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</si>
  <si>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</si>
  <si>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</si>
  <si>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</si>
  <si>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</si>
  <si>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</si>
  <si>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</si>
  <si>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</si>
  <si>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</si>
  <si>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</si>
  <si>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</si>
  <si>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</si>
  <si>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</si>
  <si>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</si>
  <si>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</si>
  <si>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</si>
  <si>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</si>
  <si>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</si>
  <si>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</si>
  <si>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</si>
  <si>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</si>
  <si>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</si>
  <si>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</si>
  <si>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</si>
  <si>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</si>
  <si>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</si>
  <si>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</si>
  <si>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</si>
  <si>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</si>
  <si>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</si>
  <si>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</si>
  <si>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</si>
  <si>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</si>
  <si>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</si>
  <si>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</si>
  <si>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</si>
  <si>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</si>
  <si>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</si>
  <si>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</si>
  <si>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</si>
  <si>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</si>
  <si>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</si>
  <si>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</si>
  <si>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</si>
  <si>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</si>
  <si>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</si>
  <si>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</si>
  <si>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</si>
  <si>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</si>
  <si>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</si>
  <si>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</si>
  <si>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</si>
  <si>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</si>
  <si>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</si>
  <si>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</si>
  <si>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</si>
  <si>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</si>
  <si>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</si>
  <si>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</si>
  <si>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</si>
  <si>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</si>
  <si>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</si>
  <si>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</si>
  <si>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</si>
  <si>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</si>
  <si>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</si>
  <si>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</si>
  <si>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</si>
  <si>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</si>
  <si>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</si>
  <si>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</si>
  <si>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</si>
  <si>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</si>
  <si>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</si>
  <si>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</si>
  <si>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</si>
  <si>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</si>
  <si>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</si>
  <si>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</si>
  <si>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</si>
  <si>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</si>
  <si>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</si>
  <si>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</si>
  <si>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</si>
  <si>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</si>
  <si>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</si>
  <si>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</si>
  <si>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</si>
  <si>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</si>
  <si>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</si>
  <si>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</si>
  <si>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</si>
  <si>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</si>
  <si>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</si>
  <si>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</si>
  <si>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</si>
  <si>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</si>
  <si>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</si>
  <si>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</si>
  <si>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</si>
  <si>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</si>
  <si>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</si>
  <si>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</si>
  <si>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</si>
  <si>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</si>
  <si>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</si>
  <si>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</si>
  <si>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</si>
  <si>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</si>
  <si>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</si>
  <si>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</si>
  <si>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</si>
  <si>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</si>
  <si>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</si>
  <si>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</si>
  <si>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</si>
  <si>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</si>
  <si>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</si>
  <si>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</si>
  <si>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</si>
  <si>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</si>
  <si>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</si>
  <si>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</si>
  <si>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</si>
  <si>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</si>
  <si>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</si>
  <si>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</si>
  <si>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</si>
  <si>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</si>
  <si>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</si>
  <si>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</si>
  <si>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</si>
  <si>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</si>
  <si>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</si>
  <si>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</si>
  <si>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</si>
  <si>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</si>
  <si>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</si>
  <si>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</si>
  <si>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</si>
  <si>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</si>
  <si>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</si>
  <si>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</si>
  <si>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</si>
  <si>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</si>
  <si>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</si>
  <si>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</si>
  <si>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</si>
  <si>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</si>
  <si>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</si>
  <si>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</si>
  <si>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</si>
  <si>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</si>
  <si>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</si>
  <si>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</si>
  <si>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</si>
  <si>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</si>
  <si>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</si>
  <si>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</si>
  <si>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</si>
  <si>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</si>
  <si>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</si>
  <si>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</si>
  <si>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</si>
  <si>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</si>
  <si>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</si>
  <si>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</si>
  <si>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</si>
  <si>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</si>
  <si>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</si>
  <si>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</si>
  <si>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</si>
  <si>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</si>
  <si>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</si>
  <si>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</si>
  <si>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</si>
  <si>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</si>
  <si>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</si>
  <si>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</si>
  <si>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</si>
  <si>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</si>
  <si>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</si>
  <si>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</si>
  <si>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</si>
  <si>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</si>
  <si>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</si>
  <si>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</si>
  <si>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</si>
  <si>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</si>
  <si>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</si>
  <si>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</si>
  <si>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</si>
  <si>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</si>
  <si>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</si>
  <si>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</si>
  <si>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</si>
  <si>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</si>
  <si>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</si>
  <si>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</si>
  <si>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</si>
  <si>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</si>
  <si>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</si>
  <si>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</si>
  <si>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</si>
  <si>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</si>
  <si>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</si>
  <si>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</si>
  <si>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</si>
  <si>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</si>
  <si>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</si>
  <si>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</si>
  <si>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</si>
  <si>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</si>
  <si>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</si>
  <si>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</si>
  <si>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</si>
  <si>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</si>
  <si>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</si>
  <si>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</si>
  <si>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</si>
  <si>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</si>
  <si>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</si>
  <si>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</si>
  <si>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</si>
  <si>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</si>
  <si>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</si>
  <si>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</si>
  <si>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</si>
  <si>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</si>
  <si>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</si>
  <si>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</si>
  <si>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</si>
  <si>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</si>
  <si>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</si>
  <si>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</si>
  <si>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</si>
  <si>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</si>
  <si>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</si>
  <si>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</si>
  <si>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</si>
  <si>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</si>
  <si>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</si>
  <si>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</si>
  <si>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</si>
  <si>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</si>
  <si>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</si>
  <si>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</si>
  <si>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</si>
  <si>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</si>
  <si>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</si>
  <si>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</si>
  <si>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</si>
  <si>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</si>
  <si>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</si>
  <si>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</si>
  <si>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</si>
  <si>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</si>
  <si>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</si>
  <si>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</si>
  <si>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</si>
  <si>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</si>
  <si>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</si>
  <si>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</si>
  <si>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</si>
  <si>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</si>
  <si>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</si>
  <si>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</si>
  <si>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</si>
  <si>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</si>
  <si>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</si>
  <si>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</si>
  <si>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</si>
  <si>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</si>
  <si>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</si>
  <si>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</si>
  <si>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</si>
  <si>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</si>
  <si>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</si>
  <si>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</si>
  <si>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</si>
  <si>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</si>
  <si>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</si>
  <si>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</si>
  <si>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</si>
  <si>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</si>
  <si>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</si>
  <si>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</si>
  <si>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</si>
  <si>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</si>
  <si>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</si>
  <si>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</si>
  <si>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</si>
  <si>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</si>
  <si>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</si>
  <si>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</si>
  <si>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</si>
  <si>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</si>
  <si>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</si>
  <si>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</si>
  <si>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</si>
  <si>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</si>
  <si>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</si>
  <si>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</si>
  <si>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</si>
  <si>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</si>
  <si>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</si>
  <si>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</si>
  <si>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</si>
  <si>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</si>
  <si>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</si>
  <si>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</si>
  <si>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</si>
  <si>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</si>
  <si>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</si>
  <si>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</si>
  <si>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</si>
  <si>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</si>
  <si>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</si>
  <si>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</si>
  <si>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</si>
  <si>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</si>
  <si>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</si>
  <si>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</si>
  <si>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</si>
  <si>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</si>
  <si>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</si>
  <si>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</si>
  <si>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</si>
  <si>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</si>
  <si>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</si>
  <si>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</si>
  <si>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</si>
  <si>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</si>
  <si>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</si>
  <si>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</si>
  <si>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</si>
  <si>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</si>
  <si>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</si>
  <si>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</si>
  <si>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</si>
  <si>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</si>
  <si>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</si>
  <si>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</si>
  <si>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</si>
  <si>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</si>
  <si>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</si>
  <si>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</si>
  <si>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</si>
  <si>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</si>
  <si>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</si>
  <si>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</si>
  <si>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</si>
  <si>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</si>
  <si>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</si>
  <si>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</si>
  <si>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</si>
  <si>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</si>
  <si>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</si>
  <si>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</si>
  <si>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</si>
  <si>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</si>
  <si>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</si>
  <si>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</si>
  <si>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</si>
  <si>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</si>
  <si>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</si>
  <si>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</si>
  <si>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</si>
  <si>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</si>
  <si>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</si>
  <si>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</si>
  <si>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</si>
  <si>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</si>
  <si>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</si>
  <si>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</si>
  <si>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</si>
  <si>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</si>
  <si>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</si>
  <si>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</si>
  <si>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</si>
  <si>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</si>
  <si>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</si>
  <si>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</si>
  <si>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</si>
  <si>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</si>
  <si>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</si>
  <si>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</si>
  <si>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</si>
  <si>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</si>
  <si>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</si>
  <si>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</si>
  <si>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</si>
  <si>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</si>
  <si>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</si>
  <si>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</si>
  <si>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</si>
  <si>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</si>
  <si>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</si>
  <si>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</si>
  <si>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</si>
  <si>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</si>
  <si>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</si>
  <si>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</si>
  <si>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</si>
  <si>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</si>
  <si>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</si>
  <si>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</si>
  <si>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</si>
  <si>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</si>
  <si>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</si>
  <si>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</si>
  <si>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</si>
  <si>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</si>
  <si>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</si>
  <si>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</si>
  <si>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</si>
  <si>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</si>
  <si>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</si>
  <si>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</si>
  <si>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</si>
  <si>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</si>
  <si>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</si>
  <si>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</si>
  <si>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</si>
  <si>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</si>
  <si>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</si>
  <si>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</si>
  <si>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</si>
  <si>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</si>
  <si>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</si>
  <si>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</si>
  <si>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</si>
  <si>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</si>
  <si>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</si>
  <si>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</si>
  <si>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</si>
  <si>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</si>
  <si>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</si>
  <si>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</si>
  <si>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</si>
  <si>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</si>
  <si>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</si>
  <si>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</si>
  <si>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</si>
  <si>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</si>
  <si>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</si>
  <si>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</si>
  <si>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</si>
  <si>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</si>
  <si>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</si>
  <si>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</si>
  <si>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</si>
  <si>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</si>
  <si>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</si>
  <si>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</si>
  <si>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</si>
  <si>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</si>
  <si>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</si>
  <si>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</si>
  <si>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</si>
  <si>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</si>
  <si>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</si>
  <si>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</si>
  <si>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</si>
  <si>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</si>
  <si>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</si>
  <si>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</si>
  <si>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</si>
  <si>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</si>
  <si>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</si>
  <si>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</si>
  <si>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</si>
  <si>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</si>
  <si>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</si>
  <si>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</si>
  <si>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</si>
  <si>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</si>
  <si>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</si>
  <si>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</si>
  <si>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</si>
  <si>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</si>
  <si>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</si>
  <si>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</si>
  <si>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</si>
  <si>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</si>
  <si>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</si>
  <si>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</si>
  <si>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</si>
  <si>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</si>
  <si>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</si>
  <si>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</si>
  <si>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</si>
  <si>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</si>
  <si>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</si>
  <si>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</si>
  <si>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</si>
  <si>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</si>
  <si>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</si>
  <si>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</si>
  <si>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</si>
  <si>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</si>
  <si>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</si>
  <si>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</si>
  <si>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</si>
  <si>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</si>
  <si>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</si>
  <si>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</si>
  <si>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</si>
  <si>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</si>
  <si>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</si>
  <si>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</si>
  <si>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</si>
  <si>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</si>
  <si>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</si>
  <si>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</si>
  <si>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</si>
  <si>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</si>
  <si>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</si>
  <si>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</si>
  <si>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</si>
  <si>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</si>
  <si>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</si>
  <si>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</si>
  <si>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</si>
  <si>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</si>
  <si>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</si>
  <si>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</si>
  <si>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</si>
  <si>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</si>
  <si>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</si>
  <si>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</si>
  <si>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</si>
  <si>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</si>
  <si>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</si>
  <si>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</si>
  <si>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</si>
  <si>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</si>
  <si>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</si>
  <si>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</si>
  <si>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</si>
  <si>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</si>
  <si>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</si>
  <si>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</si>
  <si>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</si>
  <si>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</si>
  <si>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</si>
  <si>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</si>
  <si>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</si>
  <si>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</si>
  <si>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</si>
  <si>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</si>
  <si>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</si>
  <si>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</si>
  <si>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</si>
  <si>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</si>
  <si>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</si>
  <si>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</si>
  <si>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</si>
  <si>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</si>
  <si>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</si>
  <si>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</si>
  <si>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</si>
  <si>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</si>
  <si>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</si>
  <si>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</si>
  <si>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</si>
  <si>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</si>
  <si>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</si>
  <si>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</si>
  <si>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</si>
  <si>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</si>
  <si>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</si>
  <si>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</si>
  <si>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</si>
  <si>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</si>
  <si>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</si>
  <si>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</si>
  <si>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</si>
  <si>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</si>
  <si>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</si>
  <si>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</si>
  <si>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</si>
  <si>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</si>
  <si>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</si>
  <si>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</si>
  <si>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</si>
  <si>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</si>
  <si>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</si>
  <si>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</si>
  <si>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</si>
  <si>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</si>
  <si>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</si>
  <si>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</si>
  <si>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</si>
  <si>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</si>
  <si>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</si>
  <si>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</si>
  <si>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</si>
  <si>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</si>
  <si>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</si>
  <si>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</si>
  <si>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</si>
  <si>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</si>
  <si>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</si>
  <si>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</si>
  <si>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</si>
  <si>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</si>
  <si>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</si>
  <si>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</si>
  <si>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</si>
  <si>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</si>
  <si>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</si>
  <si>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</si>
  <si>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</si>
  <si>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</si>
  <si>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</si>
  <si>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</si>
  <si>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</si>
  <si>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</si>
  <si>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</si>
  <si>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</si>
  <si>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</si>
  <si>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</si>
  <si>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</si>
  <si>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</si>
  <si>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</si>
  <si>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</si>
  <si>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</si>
  <si>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</si>
  <si>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</si>
  <si>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</si>
  <si>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</si>
  <si>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</si>
  <si>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</si>
  <si>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</si>
  <si>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</si>
  <si>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</si>
  <si>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</si>
  <si>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</si>
  <si>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</si>
  <si>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</si>
  <si>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</si>
  <si>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</si>
  <si>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</si>
  <si>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</si>
  <si>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</si>
  <si>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</si>
  <si>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</si>
  <si>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</si>
  <si>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</si>
  <si>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</si>
  <si>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</si>
  <si>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</si>
  <si>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</si>
  <si>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</si>
  <si>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</si>
  <si>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</si>
  <si>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</si>
  <si>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</si>
  <si>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</si>
  <si>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</si>
  <si>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</si>
  <si>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</si>
  <si>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</si>
  <si>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</si>
  <si>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</si>
  <si>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</si>
  <si>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</si>
  <si>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</si>
  <si>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</si>
  <si>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</si>
  <si>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</si>
  <si>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</si>
  <si>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</si>
  <si>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</si>
  <si>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</si>
  <si>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</si>
  <si>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</si>
  <si>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</si>
  <si>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</si>
  <si>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</si>
  <si>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</si>
  <si>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</si>
  <si>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</si>
  <si>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</si>
  <si>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</si>
  <si>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</si>
  <si>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</si>
  <si>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</si>
  <si>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</si>
  <si>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</si>
  <si>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</si>
  <si>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</si>
  <si>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</si>
  <si>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</si>
  <si>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</si>
  <si>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</si>
  <si>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</si>
  <si>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</si>
  <si>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</si>
  <si>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</si>
  <si>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</si>
  <si>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</si>
  <si>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</si>
  <si>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</si>
  <si>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</si>
  <si>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</si>
  <si>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</si>
  <si>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</si>
  <si>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</si>
  <si>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</si>
  <si>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</si>
  <si>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</si>
  <si>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</si>
  <si>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</si>
  <si>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</si>
  <si>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</si>
  <si>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</si>
  <si>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</si>
  <si>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</si>
  <si>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</si>
  <si>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</si>
  <si>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</si>
  <si>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</si>
  <si>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</si>
  <si>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</si>
  <si>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</si>
  <si>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</si>
  <si>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</si>
  <si>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</si>
  <si>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</si>
  <si>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</si>
  <si>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</si>
  <si>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</si>
  <si>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</si>
  <si>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</si>
  <si>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</si>
  <si>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</si>
  <si>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</si>
  <si>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</si>
  <si>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</si>
  <si>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</si>
  <si>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</si>
  <si>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</si>
  <si>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</si>
  <si>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</si>
  <si>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</si>
  <si>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</si>
  <si>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</si>
  <si>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</si>
  <si>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</si>
  <si>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</si>
  <si>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</si>
  <si>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</si>
  <si>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</si>
  <si>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</si>
  <si>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</si>
  <si>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</si>
  <si>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</si>
  <si>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</si>
  <si>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</si>
  <si>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</si>
  <si>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</si>
  <si>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</si>
  <si>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</si>
  <si>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</si>
  <si>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</si>
  <si>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</si>
  <si>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</si>
  <si>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</si>
  <si>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</si>
  <si>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</si>
  <si>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</si>
  <si>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</si>
  <si>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</si>
  <si>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</si>
  <si>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</si>
  <si>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</si>
  <si>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</si>
  <si>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</si>
  <si>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</si>
  <si>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</si>
  <si>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</si>
  <si>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</si>
  <si>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</si>
  <si>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</si>
  <si>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</si>
  <si>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</si>
  <si>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</si>
  <si>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</si>
  <si>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</si>
  <si>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</si>
  <si>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</si>
  <si>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</si>
  <si>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</si>
  <si>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</si>
  <si>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</si>
  <si>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</si>
  <si>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</si>
  <si>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</si>
  <si>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</si>
  <si>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</si>
  <si>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</si>
  <si>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</si>
  <si>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</si>
  <si>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</si>
  <si>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</si>
  <si>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</si>
  <si>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</si>
  <si>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</si>
  <si>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</si>
  <si>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</si>
  <si>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</si>
  <si>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</si>
  <si>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</si>
  <si>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</si>
  <si>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</si>
  <si>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</si>
  <si>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</si>
  <si>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</si>
  <si>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</si>
  <si>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</si>
  <si>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</si>
  <si>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</si>
  <si>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</si>
  <si>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</si>
  <si>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</si>
  <si>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</si>
  <si>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</si>
  <si>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</si>
  <si>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</si>
  <si>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</si>
  <si>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</si>
  <si>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</si>
  <si>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</si>
  <si>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</si>
  <si>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</si>
  <si>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</si>
  <si>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</si>
  <si>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</si>
  <si>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</si>
  <si>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</si>
  <si>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</si>
  <si>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</si>
  <si>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</si>
  <si>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</si>
  <si>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</si>
  <si>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</si>
  <si>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</si>
  <si>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</si>
  <si>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</si>
  <si>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</si>
  <si>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</si>
  <si>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</si>
  <si>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</si>
  <si>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</si>
  <si>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</si>
  <si>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</si>
  <si>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</si>
  <si>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</si>
  <si>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</si>
  <si>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</si>
  <si>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</si>
  <si>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</si>
  <si>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</si>
  <si>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</si>
  <si>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</si>
  <si>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</si>
  <si>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</si>
  <si>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</si>
  <si>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</si>
  <si>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</si>
  <si>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</si>
  <si>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</si>
  <si>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</si>
  <si>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</si>
  <si>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</si>
  <si>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</si>
  <si>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</si>
  <si>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</si>
  <si>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</si>
  <si>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</si>
  <si>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</si>
  <si>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</si>
  <si>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</si>
  <si>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</si>
  <si>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</si>
  <si>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</si>
  <si>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</si>
  <si>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</si>
  <si>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</si>
  <si>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</si>
  <si>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</si>
  <si>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</si>
  <si>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</si>
  <si>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</si>
  <si>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</si>
  <si>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</si>
  <si>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</si>
  <si>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</si>
  <si>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</si>
  <si>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</si>
  <si>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</si>
  <si>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</si>
  <si>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</si>
  <si>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</si>
  <si>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</si>
  <si>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</si>
  <si>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</si>
  <si>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</si>
  <si>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</si>
  <si>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</si>
  <si>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</si>
  <si>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</si>
  <si>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</si>
  <si>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</si>
  <si>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</si>
  <si>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</si>
  <si>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</si>
  <si>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</si>
  <si>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</si>
  <si>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</si>
  <si>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</si>
  <si>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</si>
  <si>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</si>
  <si>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</si>
  <si>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</si>
  <si>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</si>
  <si>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</si>
  <si>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</si>
  <si>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</si>
  <si>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</si>
  <si>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</si>
  <si>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</si>
  <si>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</si>
  <si>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</si>
  <si>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</si>
  <si>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</si>
  <si>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</si>
  <si>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</si>
  <si>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</si>
  <si>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</si>
  <si>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</si>
  <si>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</si>
  <si>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</si>
  <si>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</si>
  <si>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</si>
  <si>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</si>
  <si>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</si>
  <si>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</si>
  <si>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</si>
  <si>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</si>
  <si>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</si>
  <si>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</si>
  <si>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</si>
  <si>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</si>
  <si>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</si>
  <si>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</si>
  <si>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</si>
  <si>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</si>
  <si>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</si>
  <si>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</si>
  <si>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</si>
  <si>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</si>
  <si>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</si>
  <si>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</si>
  <si>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</si>
  <si>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</si>
  <si>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</si>
  <si>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</si>
  <si>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</si>
  <si>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</si>
  <si>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</si>
  <si>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</si>
  <si>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</si>
  <si>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</si>
  <si>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</si>
  <si>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</si>
  <si>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</si>
  <si>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</si>
  <si>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</si>
  <si>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</si>
  <si>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</si>
  <si>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</si>
  <si>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</si>
  <si>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</si>
  <si>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</si>
  <si>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</si>
  <si>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</si>
  <si>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</si>
  <si>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</si>
  <si>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</si>
  <si>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</si>
  <si>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</si>
  <si>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</si>
  <si>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</si>
  <si>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</si>
  <si>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</si>
  <si>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</si>
  <si>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</si>
  <si>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</si>
  <si>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</si>
  <si>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</si>
  <si>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</si>
  <si>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</si>
  <si>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</si>
  <si>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</si>
  <si>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</si>
  <si>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</si>
  <si>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</si>
  <si>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</si>
  <si>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</si>
  <si>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</si>
  <si>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</si>
  <si>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</si>
  <si>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</si>
  <si>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</si>
  <si>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</si>
  <si>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</si>
  <si>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</si>
  <si>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</si>
  <si>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</si>
  <si>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</si>
  <si>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</si>
  <si>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</si>
  <si>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</si>
  <si>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</si>
  <si>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</si>
  <si>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</si>
  <si>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</si>
  <si>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</si>
  <si>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</si>
  <si>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</si>
  <si>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</si>
  <si>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</si>
  <si>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</si>
  <si>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</si>
  <si>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</si>
  <si>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</si>
  <si>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</si>
  <si>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</si>
  <si>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</si>
  <si>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</si>
  <si>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</si>
  <si>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</si>
  <si>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</si>
  <si>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</si>
  <si>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</si>
  <si>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</si>
  <si>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</si>
  <si>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</si>
  <si>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</si>
  <si>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</si>
  <si>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</si>
  <si>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</si>
  <si>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</si>
  <si>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</si>
  <si>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</si>
  <si>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</si>
  <si>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</si>
  <si>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</si>
  <si>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</si>
  <si>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</si>
  <si>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</si>
  <si>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</si>
  <si>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</si>
  <si>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</si>
  <si>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</si>
  <si>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</si>
  <si>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</si>
  <si>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</si>
  <si>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</si>
  <si>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</si>
  <si>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</si>
  <si>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</si>
  <si>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</si>
  <si>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</si>
  <si>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</si>
  <si>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</si>
  <si>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</si>
  <si>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</si>
  <si>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</si>
  <si>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</si>
  <si>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</si>
  <si>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</si>
  <si>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</si>
  <si>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</si>
  <si>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</si>
  <si>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</si>
  <si>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</si>
  <si>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</si>
  <si>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</si>
  <si>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</si>
  <si>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</si>
  <si>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</si>
  <si>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</si>
  <si>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</si>
  <si>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</si>
  <si>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</si>
  <si>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</si>
  <si>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</si>
  <si>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</si>
  <si>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</si>
  <si>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</si>
  <si>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</si>
  <si>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</si>
  <si>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</si>
  <si>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</si>
  <si>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</si>
  <si>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</si>
  <si>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</si>
  <si>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</si>
  <si>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</si>
  <si>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</si>
  <si>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</si>
  <si>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</si>
  <si>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</si>
  <si>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</si>
  <si>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</si>
  <si>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</si>
  <si>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</si>
  <si>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</si>
  <si>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</si>
  <si>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</si>
  <si>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</si>
  <si>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</si>
  <si>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</si>
  <si>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</si>
  <si>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</si>
  <si>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</si>
  <si>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</si>
  <si>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</si>
  <si>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</si>
  <si>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</si>
  <si>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</si>
  <si>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</si>
  <si>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</si>
  <si>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</si>
  <si>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</si>
  <si>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</si>
  <si>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</si>
  <si>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</si>
  <si>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</si>
  <si>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</si>
  <si>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</si>
  <si>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</si>
  <si>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</si>
  <si>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</si>
  <si>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</si>
  <si>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</si>
  <si>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</si>
  <si>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</si>
  <si>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</si>
  <si>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</si>
  <si>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</si>
  <si>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</si>
  <si>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</si>
  <si>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</si>
  <si>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</si>
  <si>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</si>
  <si>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</si>
  <si>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</si>
  <si>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</si>
  <si>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</si>
  <si>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</si>
  <si>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</si>
  <si>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</si>
  <si>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</si>
  <si>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</si>
  <si>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</si>
  <si>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</si>
  <si>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</si>
  <si>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</si>
  <si>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</si>
  <si>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</si>
  <si>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</si>
  <si>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</si>
  <si>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</si>
  <si>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</si>
  <si>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</si>
  <si>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</si>
  <si>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</si>
  <si>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</si>
  <si>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</si>
  <si>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</si>
  <si>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</si>
  <si>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</si>
  <si>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</si>
  <si>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</si>
  <si>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</si>
  <si>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</si>
  <si>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</si>
  <si>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</si>
  <si>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</si>
  <si>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</si>
  <si>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</si>
  <si>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</si>
  <si>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</si>
  <si>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</si>
  <si>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</si>
  <si>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</si>
  <si>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</si>
  <si>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</si>
  <si>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</si>
  <si>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</si>
  <si>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</si>
  <si>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</si>
  <si>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</si>
  <si>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</si>
  <si>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</si>
  <si>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</si>
  <si>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</si>
  <si>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</si>
  <si>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</si>
  <si>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</si>
  <si>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</si>
  <si>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</si>
  <si>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</si>
  <si>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</si>
  <si>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</si>
  <si>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</si>
  <si>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</si>
  <si>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</si>
  <si>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</si>
  <si>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</si>
  <si>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</si>
  <si>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</si>
  <si>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</si>
  <si>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</si>
  <si>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</si>
  <si>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</si>
  <si>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</si>
  <si>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</si>
  <si>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</si>
  <si>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</si>
  <si>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</si>
  <si>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</si>
  <si>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</si>
  <si>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</si>
  <si>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</si>
  <si>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</si>
  <si>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</si>
  <si>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</si>
  <si>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</si>
  <si>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</si>
  <si>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</si>
  <si>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</si>
  <si>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</si>
  <si>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</si>
  <si>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</si>
  <si>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</si>
  <si>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</si>
  <si>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</si>
  <si>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</si>
  <si>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</si>
  <si>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</si>
  <si>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</si>
  <si>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</si>
  <si>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</si>
  <si>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</si>
  <si>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</si>
  <si>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</si>
  <si>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</si>
  <si>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</si>
  <si>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</si>
  <si>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</si>
  <si>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</si>
  <si>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</si>
  <si>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</si>
  <si>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</si>
  <si>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</si>
  <si>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</si>
  <si>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</si>
  <si>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</si>
  <si>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</si>
  <si>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</si>
  <si>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</si>
  <si>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</si>
  <si>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</si>
  <si>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</si>
  <si>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</si>
  <si>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</si>
  <si>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</si>
  <si>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</si>
  <si>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</si>
  <si>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</si>
  <si>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</si>
  <si>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</si>
  <si>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</si>
  <si>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</si>
  <si>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</si>
  <si>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</si>
  <si>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</si>
  <si>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</si>
  <si>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</si>
  <si>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</si>
  <si>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</si>
  <si>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</si>
  <si>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</si>
  <si>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</si>
  <si>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</si>
  <si>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</si>
  <si>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</si>
  <si>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</si>
  <si>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</si>
  <si>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</si>
  <si>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</si>
  <si>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</si>
  <si>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</si>
  <si>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</si>
  <si>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</si>
  <si>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</si>
  <si>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</si>
  <si>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</si>
  <si>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</si>
  <si>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</si>
  <si>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</si>
  <si>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</si>
  <si>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</si>
  <si>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</si>
  <si>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</si>
  <si>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</si>
  <si>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</si>
  <si>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</si>
  <si>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</si>
  <si>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</si>
  <si>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</si>
  <si>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</si>
  <si>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</si>
  <si>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</si>
  <si>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</si>
  <si>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</si>
  <si>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</si>
  <si>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</si>
  <si>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</si>
  <si>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</si>
  <si>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</si>
  <si>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</si>
  <si>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</si>
  <si>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</si>
  <si>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</si>
  <si>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</si>
  <si>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</si>
  <si>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</si>
  <si>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</si>
  <si>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</si>
  <si>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</si>
  <si>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</si>
  <si>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</si>
  <si>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</si>
  <si>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</si>
  <si>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</si>
  <si>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</si>
  <si>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</si>
  <si>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</si>
  <si>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</si>
  <si>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</si>
  <si>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</si>
  <si>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</si>
  <si>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</si>
  <si>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</si>
  <si>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</si>
  <si>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</si>
  <si>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</si>
  <si>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</si>
  <si>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</si>
  <si>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</si>
  <si>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</si>
  <si>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</si>
  <si>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</si>
  <si>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</si>
  <si>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</si>
  <si>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</si>
  <si>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</si>
  <si>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</si>
  <si>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</si>
  <si>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</si>
  <si>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</si>
  <si>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</si>
  <si>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</si>
  <si>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</si>
  <si>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</si>
  <si>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</si>
  <si>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</si>
  <si>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</si>
  <si>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</si>
  <si>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</si>
  <si>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</si>
  <si>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</si>
  <si>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</si>
  <si>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</si>
  <si>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</si>
  <si>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</si>
  <si>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</si>
  <si>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</si>
  <si>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</si>
  <si>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</si>
  <si>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</si>
  <si>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</si>
  <si>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</si>
  <si>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</si>
  <si>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</si>
  <si>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</si>
  <si>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</si>
  <si>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</si>
  <si>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</si>
  <si>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</si>
  <si>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</si>
  <si>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</si>
  <si>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</si>
  <si>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</si>
  <si>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</si>
  <si>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</si>
  <si>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</si>
  <si>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</si>
  <si>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</si>
  <si>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</si>
  <si>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</si>
  <si>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</si>
  <si>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</si>
  <si>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</si>
  <si>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</si>
  <si>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</si>
  <si>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</si>
  <si>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</si>
  <si>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</si>
  <si>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</si>
  <si>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</si>
  <si>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</si>
  <si>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</si>
  <si>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</si>
  <si>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</si>
  <si>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</si>
  <si>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</si>
  <si>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</si>
  <si>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</si>
  <si>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</si>
  <si>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</si>
  <si>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</si>
  <si>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</si>
  <si>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</si>
  <si>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</si>
  <si>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</si>
  <si>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</si>
  <si>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</si>
  <si>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</si>
  <si>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</si>
  <si>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</si>
  <si>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</si>
  <si>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</si>
  <si>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</si>
  <si>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</si>
  <si>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</si>
  <si>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</si>
  <si>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</si>
  <si>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</si>
  <si>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</si>
  <si>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</si>
  <si>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</si>
  <si>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</si>
  <si>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</si>
  <si>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</si>
  <si>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</si>
  <si>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</si>
  <si>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</si>
  <si>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</si>
  <si>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</si>
  <si>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</si>
  <si>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</si>
  <si>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</si>
  <si>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</si>
  <si>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</si>
  <si>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</si>
  <si>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</si>
  <si>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</si>
  <si>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</si>
  <si>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</si>
  <si>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</si>
  <si>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</si>
  <si>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</si>
  <si>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</si>
  <si>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</si>
  <si>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</si>
  <si>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</si>
  <si>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</si>
  <si>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</si>
  <si>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</si>
  <si>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</si>
  <si>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</si>
  <si>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</si>
  <si>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</si>
  <si>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</si>
  <si>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</si>
  <si>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</si>
  <si>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</si>
  <si>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</si>
  <si>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</si>
  <si>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</si>
  <si>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</si>
  <si>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</si>
  <si>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</si>
  <si>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</si>
  <si>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</si>
  <si>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</si>
  <si>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</si>
  <si>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</si>
  <si>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</si>
  <si>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</si>
  <si>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</si>
  <si>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</si>
  <si>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</si>
  <si>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</si>
  <si>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</si>
  <si>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</si>
  <si>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</si>
  <si>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</si>
  <si>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</si>
  <si>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</si>
  <si>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</si>
  <si>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</si>
  <si>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</si>
  <si>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</si>
  <si>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</si>
  <si>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</si>
  <si>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</si>
  <si>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</si>
  <si>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</si>
  <si>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</si>
  <si>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</si>
  <si>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</si>
  <si>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</si>
  <si>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</si>
  <si>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</si>
  <si>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</si>
  <si>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</si>
  <si>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</si>
  <si>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</si>
  <si>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</si>
  <si>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</si>
  <si>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</si>
  <si>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</si>
  <si>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</si>
  <si>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</si>
  <si>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</si>
  <si>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</si>
  <si>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</si>
  <si>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</si>
  <si>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</si>
  <si>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</si>
  <si>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</si>
  <si>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</si>
  <si>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</si>
  <si>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</si>
  <si>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</si>
  <si>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</si>
  <si>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</si>
  <si>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</si>
  <si>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</si>
  <si>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</si>
  <si>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</si>
  <si>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</si>
  <si>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</si>
  <si>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</si>
  <si>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</si>
  <si>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</si>
  <si>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</si>
  <si>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</si>
  <si>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</si>
  <si>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</si>
  <si>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</si>
  <si>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</si>
  <si>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</si>
  <si>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</si>
  <si>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</si>
  <si>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</si>
  <si>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</si>
  <si>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</si>
  <si>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</si>
  <si>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</si>
  <si>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</si>
  <si>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</si>
  <si>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</si>
  <si>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</si>
  <si>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</si>
  <si>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</si>
  <si>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</si>
  <si>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</si>
  <si>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</si>
  <si>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</si>
  <si>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</si>
  <si>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</si>
  <si>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</si>
  <si>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</si>
  <si>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</si>
  <si>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</si>
  <si>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</si>
  <si>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</si>
  <si>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</si>
  <si>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</si>
  <si>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</si>
  <si>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</si>
  <si>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</si>
  <si>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</si>
  <si>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</si>
  <si>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</si>
  <si>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</si>
  <si>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</si>
  <si>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</si>
  <si>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</si>
  <si>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</si>
  <si>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</si>
  <si>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</si>
  <si>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</si>
  <si>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</si>
  <si>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</si>
  <si>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</si>
  <si>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</si>
  <si>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</si>
  <si>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</si>
  <si>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</si>
  <si>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</si>
  <si>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</si>
  <si>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</si>
  <si>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</si>
  <si>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</si>
  <si>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</si>
  <si>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</si>
  <si>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</si>
  <si>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</si>
  <si>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</si>
  <si>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</si>
  <si>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</si>
  <si>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</si>
  <si>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</si>
  <si>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</si>
  <si>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</si>
  <si>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</si>
  <si>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</si>
  <si>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</si>
  <si>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</si>
  <si>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</si>
  <si>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</si>
  <si>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</si>
  <si>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</si>
  <si>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</si>
  <si>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</si>
  <si>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</si>
  <si>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</si>
  <si>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</si>
  <si>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</si>
  <si>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</si>
  <si>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</si>
  <si>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</si>
  <si>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</si>
  <si>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</si>
  <si>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</si>
  <si>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</si>
  <si>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</si>
  <si>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</si>
  <si>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</si>
  <si>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</si>
  <si>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</si>
  <si>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</si>
  <si>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</si>
  <si>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</si>
  <si>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</si>
  <si>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</si>
  <si>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</si>
  <si>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</si>
  <si>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</si>
  <si>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</si>
  <si>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</si>
  <si>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</si>
  <si>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</si>
  <si>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</si>
  <si>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</si>
  <si>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</si>
  <si>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</si>
  <si>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</si>
  <si>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</si>
  <si>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</si>
  <si>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</si>
  <si>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</si>
  <si>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</si>
  <si>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</si>
  <si>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</si>
  <si>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</si>
  <si>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</si>
  <si>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</si>
  <si>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</si>
  <si>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</si>
  <si>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</si>
  <si>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</si>
  <si>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</si>
  <si>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</si>
  <si>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</si>
  <si>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</si>
  <si>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</si>
  <si>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</si>
  <si>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</si>
  <si>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</si>
  <si>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</si>
  <si>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</si>
  <si>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</si>
  <si>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</si>
  <si>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</si>
  <si>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</si>
  <si>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</si>
  <si>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</si>
  <si>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</si>
  <si>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</si>
  <si>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</si>
  <si>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</si>
  <si>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</si>
  <si>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</si>
  <si>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</si>
  <si>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</si>
  <si>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</si>
  <si>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</si>
  <si>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</si>
  <si>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</si>
  <si>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</si>
  <si>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</si>
  <si>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</si>
  <si>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</si>
  <si>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</si>
  <si>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</si>
  <si>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</si>
  <si>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</si>
  <si>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</si>
  <si>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</si>
  <si>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</si>
  <si>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</si>
  <si>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</si>
  <si>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</si>
  <si>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</si>
  <si>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</si>
  <si>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</si>
  <si>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</si>
  <si>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</si>
  <si>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</si>
  <si>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</si>
  <si>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</si>
  <si>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</si>
  <si>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</si>
  <si>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</si>
  <si>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</si>
  <si>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</si>
  <si>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</si>
  <si>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</si>
  <si>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</si>
  <si>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</si>
  <si>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</si>
  <si>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</si>
  <si>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</si>
  <si>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</si>
  <si>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</si>
  <si>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</si>
  <si>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</si>
  <si>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</si>
  <si>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</si>
  <si>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</si>
  <si>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</si>
  <si>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</si>
  <si>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</si>
  <si>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</si>
  <si>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</si>
  <si>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</si>
  <si>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</si>
  <si>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</si>
  <si>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</si>
  <si>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</si>
  <si>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</si>
  <si>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</si>
  <si>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</si>
  <si>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</si>
  <si>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</si>
  <si>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</si>
  <si>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</si>
  <si>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</si>
  <si>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</si>
  <si>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</si>
  <si>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</si>
  <si>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</si>
  <si>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</si>
  <si>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</si>
  <si>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</si>
  <si>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</si>
  <si>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</si>
  <si>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</si>
  <si>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</si>
  <si>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</si>
  <si>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</si>
  <si>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</si>
  <si>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</si>
  <si>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</si>
  <si>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</si>
  <si>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</si>
  <si>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</si>
  <si>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</si>
  <si>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</si>
  <si>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</si>
  <si>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</si>
  <si>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</si>
  <si>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</si>
  <si>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</si>
  <si>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</si>
  <si>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</si>
  <si>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</si>
  <si>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</si>
  <si>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</si>
  <si>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</si>
  <si>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</si>
  <si>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</si>
  <si>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</si>
  <si>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</si>
  <si>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</si>
  <si>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</si>
  <si>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</si>
  <si>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</si>
  <si>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</si>
  <si>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</si>
  <si>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</si>
  <si>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</si>
  <si>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</si>
  <si>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</si>
  <si>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</si>
  <si>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</si>
  <si>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</si>
  <si>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</si>
  <si>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</si>
  <si>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</si>
  <si>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</si>
  <si>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</si>
  <si>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</si>
  <si>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</si>
  <si>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</si>
  <si>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</si>
  <si>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</si>
  <si>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</si>
  <si>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</si>
  <si>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</si>
  <si>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</si>
  <si>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</si>
  <si>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</si>
  <si>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</si>
  <si>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</si>
  <si>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</si>
  <si>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</si>
  <si>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</si>
  <si>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</si>
  <si>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</si>
  <si>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</si>
  <si>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</si>
  <si>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</si>
  <si>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</si>
  <si>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</si>
  <si>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</si>
  <si>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</si>
  <si>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</si>
  <si>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</si>
  <si>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</si>
  <si>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</si>
  <si>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</si>
  <si>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</si>
  <si>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</si>
  <si>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</si>
  <si>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</si>
  <si>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</si>
  <si>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</si>
  <si>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</si>
  <si>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</si>
  <si>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</si>
  <si>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</si>
  <si>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</si>
  <si>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</si>
  <si>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</si>
  <si>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</si>
  <si>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</si>
  <si>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</si>
  <si>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</si>
  <si>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</si>
  <si>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</si>
  <si>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</si>
  <si>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</si>
  <si>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</si>
  <si>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</si>
  <si>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</si>
  <si>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</si>
  <si>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</si>
  <si>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</si>
  <si>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</si>
  <si>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</si>
  <si>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</si>
  <si>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</si>
  <si>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</si>
  <si>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</si>
  <si>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</si>
  <si>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</si>
  <si>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</si>
  <si>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</si>
  <si>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</si>
  <si>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</si>
  <si>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</si>
  <si>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</si>
  <si>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</si>
  <si>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</si>
  <si>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</si>
  <si>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</si>
  <si>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</si>
  <si>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</si>
  <si>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</si>
  <si>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</si>
  <si>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</si>
  <si>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</si>
  <si>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</si>
  <si>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</si>
  <si>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</si>
  <si>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</si>
  <si>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</si>
  <si>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</si>
  <si>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</si>
  <si>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</si>
  <si>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</si>
  <si>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</si>
  <si>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</si>
  <si>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</si>
  <si>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</si>
  <si>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</si>
  <si>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</si>
  <si>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</si>
  <si>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</si>
  <si>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</si>
  <si>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</si>
  <si>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</si>
  <si>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</si>
  <si>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</si>
  <si>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</si>
  <si>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</si>
  <si>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</si>
  <si>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</si>
  <si>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</si>
  <si>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</si>
  <si>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</si>
  <si>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</si>
  <si>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</si>
  <si>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</si>
  <si>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</si>
  <si>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</si>
  <si>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</si>
  <si>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</si>
  <si>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</si>
  <si>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</si>
  <si>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</si>
  <si>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</si>
  <si>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</si>
  <si>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</si>
  <si>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</si>
  <si>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</si>
  <si>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</si>
  <si>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</si>
  <si>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</si>
  <si>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</si>
  <si>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</si>
  <si>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</si>
  <si>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</si>
  <si>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</si>
  <si>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</si>
  <si>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</si>
  <si>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</si>
  <si>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</si>
  <si>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</si>
  <si>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</si>
  <si>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</si>
  <si>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</si>
  <si>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</si>
  <si>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</si>
  <si>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</si>
  <si>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</si>
  <si>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</si>
  <si>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</si>
  <si>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</si>
  <si>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</si>
  <si>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</si>
  <si>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</si>
  <si>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</si>
  <si>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</si>
  <si>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</si>
  <si>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</si>
  <si>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</si>
  <si>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</si>
  <si>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</si>
  <si>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</si>
  <si>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</si>
  <si>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</si>
  <si>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</si>
  <si>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</si>
  <si>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</si>
  <si>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</si>
  <si>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</si>
  <si>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</si>
  <si>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</si>
  <si>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</si>
  <si>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</si>
  <si>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</si>
  <si>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</si>
  <si>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</si>
  <si>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</si>
  <si>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</si>
  <si>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</si>
  <si>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</si>
  <si>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</si>
  <si>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</si>
  <si>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</si>
  <si>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</si>
  <si>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</si>
  <si>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</si>
  <si>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</si>
  <si>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</si>
  <si>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</si>
  <si>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</si>
  <si>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</si>
  <si>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</si>
  <si>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</si>
  <si>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</si>
  <si>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</si>
  <si>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</si>
  <si>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</si>
  <si>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</si>
  <si>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</si>
  <si>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</si>
  <si>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</si>
  <si>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</si>
  <si>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</si>
  <si>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</si>
  <si>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</si>
  <si>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</si>
  <si>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</si>
  <si>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</si>
  <si>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</si>
  <si>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</si>
  <si>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</si>
  <si>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</si>
  <si>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</si>
  <si>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</si>
  <si>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</si>
  <si>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</si>
  <si>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</si>
  <si>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</si>
  <si>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</si>
  <si>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</si>
  <si>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</si>
  <si>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</si>
  <si>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</si>
  <si>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</si>
  <si>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</si>
  <si>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</si>
  <si>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</si>
  <si>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</si>
  <si>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</si>
  <si>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</si>
  <si>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</si>
  <si>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</si>
  <si>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</si>
  <si>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</si>
  <si>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</si>
  <si>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</si>
  <si>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</si>
  <si>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</si>
  <si>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</si>
  <si>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</si>
  <si>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</si>
  <si>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</si>
  <si>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</si>
  <si>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</si>
  <si>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</si>
  <si>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</si>
  <si>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</si>
  <si>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</si>
  <si>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</si>
  <si>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</si>
  <si>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</si>
  <si>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</si>
  <si>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</si>
  <si>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</si>
  <si>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</si>
  <si>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</si>
  <si>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</si>
  <si>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</si>
  <si>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</si>
  <si>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</si>
  <si>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</si>
  <si>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</si>
  <si>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</si>
  <si>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</si>
  <si>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</si>
  <si>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</si>
  <si>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</si>
  <si>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</si>
  <si>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</si>
  <si>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</si>
  <si>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</si>
  <si>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</si>
  <si>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</si>
  <si>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</si>
  <si>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</si>
  <si>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</si>
  <si>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</si>
  <si>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</si>
  <si>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</si>
  <si>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</si>
  <si>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</si>
  <si>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</si>
  <si>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</si>
  <si>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</si>
  <si>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</si>
  <si>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</si>
  <si>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</si>
  <si>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</si>
  <si>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</si>
  <si>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</si>
  <si>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</si>
  <si>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</si>
  <si>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</si>
  <si>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</si>
  <si>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</si>
  <si>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</si>
  <si>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</si>
  <si>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</si>
  <si>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</si>
  <si>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</si>
  <si>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</si>
  <si>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</si>
  <si>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</si>
  <si>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</si>
  <si>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</si>
  <si>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</si>
  <si>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</si>
  <si>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</si>
  <si>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</si>
  <si>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</si>
  <si>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</si>
  <si>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</si>
  <si>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</si>
  <si>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</si>
  <si>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</si>
  <si>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</si>
  <si>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</si>
  <si>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</si>
  <si>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</si>
  <si>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</si>
  <si>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</si>
  <si>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</si>
  <si>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</si>
  <si>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</si>
  <si>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</si>
  <si>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</si>
  <si>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</si>
  <si>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</si>
  <si>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</si>
  <si>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</si>
  <si>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</si>
  <si>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</si>
  <si>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</si>
  <si>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</si>
  <si>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</si>
  <si>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</si>
  <si>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</si>
  <si>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</si>
  <si>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</si>
  <si>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</si>
  <si>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</si>
  <si>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</si>
  <si>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</si>
  <si>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</si>
  <si>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</si>
  <si>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</si>
  <si>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</si>
  <si>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</si>
  <si>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</si>
  <si>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</si>
  <si>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</si>
  <si>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</si>
  <si>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</si>
  <si>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</si>
  <si>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</si>
  <si>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</si>
  <si>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</si>
  <si>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</si>
  <si>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</si>
  <si>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</si>
  <si>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</si>
  <si>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</si>
  <si>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</si>
  <si>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</si>
  <si>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</si>
  <si>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</si>
  <si>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</si>
  <si>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</si>
  <si>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</si>
  <si>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</si>
  <si>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</si>
  <si>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</si>
  <si>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</si>
  <si>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</si>
  <si>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</si>
  <si>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</si>
  <si>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</si>
  <si>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</si>
  <si>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</si>
  <si>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</si>
  <si>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</si>
  <si>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</si>
  <si>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</si>
  <si>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</si>
  <si>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</si>
  <si>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</si>
  <si>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</si>
  <si>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</si>
  <si>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</si>
  <si>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</si>
  <si>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</si>
  <si>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</si>
  <si>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</si>
  <si>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</si>
  <si>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</si>
  <si>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</si>
  <si>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</si>
  <si>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</si>
  <si>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</si>
  <si>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</si>
  <si>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</si>
  <si>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</si>
  <si>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</si>
  <si>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</si>
  <si>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</si>
  <si>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</si>
  <si>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</si>
  <si>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</si>
  <si>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</si>
  <si>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</si>
  <si>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</si>
  <si>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</si>
  <si>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</si>
  <si>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</si>
  <si>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</si>
  <si>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</si>
  <si>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</si>
  <si>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</si>
  <si>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</si>
  <si>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</si>
  <si>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</si>
  <si>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</si>
  <si>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</si>
  <si>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</si>
  <si>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</si>
  <si>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</si>
  <si>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</si>
  <si>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</si>
  <si>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</si>
  <si>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</si>
  <si>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</si>
  <si>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</si>
  <si>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</si>
  <si>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</si>
  <si>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</si>
  <si>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</si>
  <si>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</si>
  <si>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</si>
  <si>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</si>
  <si>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</si>
  <si>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</si>
  <si>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</si>
  <si>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</si>
  <si>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</si>
  <si>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</si>
  <si>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</si>
  <si>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</si>
  <si>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</si>
  <si>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</si>
  <si>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</si>
  <si>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</si>
  <si>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</si>
  <si>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</si>
  <si>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</si>
  <si>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</si>
  <si>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</si>
  <si>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</si>
  <si>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</si>
  <si>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</si>
  <si>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</si>
  <si>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</si>
  <si>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</si>
  <si>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</si>
  <si>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</si>
  <si>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</si>
  <si>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</si>
  <si>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</si>
  <si>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</si>
  <si>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</si>
  <si>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</si>
  <si>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</si>
  <si>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</si>
  <si>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</si>
  <si>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</si>
  <si>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</si>
  <si>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</si>
  <si>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</si>
  <si>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</si>
  <si>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</si>
  <si>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</si>
  <si>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</si>
  <si>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</si>
  <si>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</si>
  <si>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</si>
  <si>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</si>
  <si>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</si>
  <si>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</si>
  <si>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</si>
  <si>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</si>
  <si>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</si>
  <si>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</si>
  <si>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</si>
  <si>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</si>
  <si>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</si>
  <si>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</si>
  <si>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</si>
  <si>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</si>
  <si>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</si>
  <si>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</si>
  <si>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</si>
  <si>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</si>
  <si>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</si>
  <si>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</si>
  <si>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</si>
  <si>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</si>
  <si>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</si>
  <si>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</si>
  <si>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</si>
  <si>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</si>
  <si>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</si>
  <si>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</si>
  <si>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</si>
  <si>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</si>
  <si>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</si>
  <si>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</si>
  <si>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</si>
  <si>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</si>
  <si>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</si>
  <si>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</si>
  <si>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</si>
  <si>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</si>
  <si>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</si>
  <si>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</si>
  <si>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</si>
  <si>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</si>
  <si>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</si>
  <si>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</si>
  <si>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</si>
  <si>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</si>
  <si>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</si>
  <si>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</si>
  <si>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</si>
  <si>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</si>
  <si>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</si>
  <si>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</si>
  <si>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</si>
  <si>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</si>
  <si>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</si>
  <si>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</si>
  <si>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</si>
  <si>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</si>
  <si>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</si>
  <si>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</si>
  <si>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</si>
  <si>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</si>
  <si>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</si>
  <si>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</si>
  <si>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</si>
  <si>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</si>
  <si>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</si>
  <si>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</si>
  <si>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</si>
  <si>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</si>
  <si>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</si>
  <si>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</si>
  <si>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</si>
  <si>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</si>
  <si>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</si>
  <si>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</si>
  <si>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</si>
  <si>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</si>
  <si>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</si>
  <si>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</si>
  <si>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</si>
  <si>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</si>
  <si>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</si>
  <si>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</si>
  <si>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</si>
  <si>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</si>
  <si>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</si>
  <si>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</si>
  <si>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</si>
  <si>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</si>
  <si>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</si>
  <si>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</si>
  <si>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</si>
  <si>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</si>
  <si>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</si>
  <si>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</si>
  <si>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</si>
  <si>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</si>
  <si>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</si>
  <si>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</si>
  <si>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</si>
  <si>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</si>
  <si>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</si>
  <si>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</si>
  <si>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</si>
  <si>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</si>
  <si>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</si>
  <si>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</si>
  <si>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</si>
  <si>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</si>
  <si>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</si>
  <si>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</si>
  <si>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</si>
  <si>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</si>
  <si>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</si>
  <si>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</si>
  <si>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</si>
  <si>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</si>
  <si>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</si>
  <si>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</si>
  <si>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</si>
  <si>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</si>
  <si>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</si>
  <si>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</si>
  <si>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</si>
  <si>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</si>
  <si>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</si>
  <si>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</si>
  <si>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</si>
  <si>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</si>
  <si>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</si>
  <si>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</si>
  <si>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</si>
  <si>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</si>
  <si>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</si>
  <si>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</si>
  <si>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</si>
  <si>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</si>
  <si>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</si>
  <si>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</si>
  <si>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</si>
  <si>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</si>
  <si>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</si>
  <si>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</si>
  <si>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</si>
  <si>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</si>
  <si>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</si>
  <si>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</si>
  <si>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</si>
  <si>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</si>
  <si>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</si>
  <si>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</si>
  <si>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</si>
  <si>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</si>
  <si>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</si>
  <si>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</si>
  <si>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</si>
  <si>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</si>
  <si>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</si>
  <si>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</si>
  <si>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</si>
  <si>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</si>
  <si>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</si>
  <si>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</si>
  <si>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</si>
  <si>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</si>
  <si>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</si>
  <si>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</si>
  <si>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</si>
  <si>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</si>
  <si>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</si>
  <si>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</si>
  <si>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</si>
  <si>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</si>
  <si>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</si>
  <si>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</si>
  <si>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</si>
  <si>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</si>
  <si>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</si>
  <si>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</si>
  <si>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</si>
  <si>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</si>
  <si>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</si>
  <si>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</si>
  <si>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</si>
  <si>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</si>
  <si>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</si>
  <si>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</si>
  <si>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</si>
  <si>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</si>
  <si>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</si>
  <si>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</si>
  <si>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</si>
  <si>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</si>
  <si>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</si>
  <si>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</si>
  <si>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</si>
  <si>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</si>
  <si>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</si>
  <si>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</si>
  <si>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</si>
  <si>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</si>
  <si>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</si>
  <si>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</si>
  <si>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</si>
  <si>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</si>
  <si>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</si>
  <si>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</si>
  <si>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</si>
  <si>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</si>
  <si>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</si>
  <si>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</si>
  <si>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</si>
  <si>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</si>
  <si>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</si>
  <si>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</si>
  <si>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</si>
  <si>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</si>
  <si>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</si>
  <si>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</si>
  <si>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</si>
  <si>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</si>
  <si>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</si>
  <si>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</si>
  <si>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</si>
  <si>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</si>
  <si>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</si>
  <si>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</si>
  <si>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</si>
  <si>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</si>
  <si>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</si>
  <si>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</si>
  <si>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</si>
  <si>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</si>
  <si>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</si>
  <si>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</si>
  <si>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</si>
  <si>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</si>
  <si>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</si>
  <si>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</si>
  <si>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</si>
  <si>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</si>
  <si>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</si>
  <si>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</si>
  <si>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</si>
  <si>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</si>
  <si>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</si>
  <si>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</si>
  <si>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</si>
  <si>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</si>
  <si>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</si>
  <si>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</si>
  <si>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</si>
  <si>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</si>
  <si>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</si>
  <si>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</si>
  <si>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</si>
  <si>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</si>
  <si>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</si>
  <si>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</si>
  <si>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</si>
  <si>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</si>
  <si>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</si>
  <si>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</si>
  <si>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</si>
  <si>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</si>
  <si>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</si>
  <si>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</si>
  <si>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</si>
  <si>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</si>
  <si>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</si>
  <si>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</si>
  <si>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</si>
  <si>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</si>
  <si>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</si>
  <si>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</si>
  <si>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</si>
  <si>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</si>
  <si>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</si>
  <si>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</si>
  <si>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</si>
  <si>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</si>
  <si>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</si>
  <si>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</si>
  <si>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</si>
  <si>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</si>
  <si>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</si>
  <si>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</si>
  <si>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</si>
  <si>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</si>
  <si>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</si>
  <si>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</si>
  <si>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</si>
  <si>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</si>
  <si>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</si>
  <si>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</si>
  <si>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</si>
  <si>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</si>
  <si>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</si>
  <si>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</si>
  <si>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</si>
  <si>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</si>
  <si>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</si>
  <si>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</si>
  <si>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</si>
  <si>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</si>
  <si>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</si>
  <si>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</si>
  <si>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</si>
  <si>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</si>
  <si>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</si>
  <si>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</si>
  <si>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</si>
  <si>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</si>
  <si>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</si>
  <si>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</si>
  <si>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</si>
  <si>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</si>
  <si>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</si>
  <si>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</si>
  <si>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</si>
  <si>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</si>
  <si>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</si>
  <si>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</si>
  <si>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</si>
  <si>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</si>
  <si>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</si>
  <si>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</si>
  <si>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</si>
  <si>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</si>
  <si>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</si>
  <si>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</si>
  <si>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</si>
  <si>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</si>
  <si>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</si>
  <si>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</si>
  <si>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</si>
  <si>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</si>
  <si>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</si>
  <si>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</si>
  <si>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</si>
  <si>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</si>
  <si>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</si>
  <si>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</si>
  <si>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</si>
  <si>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</si>
  <si>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</si>
  <si>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</si>
  <si>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</si>
  <si>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</si>
  <si>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</si>
  <si>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</si>
  <si>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</si>
  <si>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</si>
  <si>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</si>
  <si>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</si>
  <si>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</si>
  <si>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</si>
  <si>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</si>
  <si>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</si>
  <si>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</si>
  <si>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</si>
  <si>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</si>
  <si>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</si>
  <si>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</si>
  <si>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</si>
  <si>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</si>
  <si>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</si>
  <si>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</si>
  <si>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</si>
  <si>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</si>
  <si>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</si>
  <si>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</si>
  <si>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</si>
  <si>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</si>
  <si>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</si>
  <si>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</si>
  <si>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</si>
  <si>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</si>
  <si>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</si>
  <si>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</si>
  <si>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</si>
  <si>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</si>
  <si>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</si>
  <si>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</si>
  <si>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</si>
  <si>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</si>
  <si>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</si>
  <si>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</si>
  <si>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</si>
  <si>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</si>
  <si>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</si>
  <si>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</si>
  <si>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</si>
  <si>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</si>
  <si>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</si>
  <si>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</si>
  <si>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</si>
  <si>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</si>
  <si>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</si>
  <si>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</si>
  <si>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</si>
  <si>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</si>
  <si>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</si>
  <si>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</si>
  <si>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</si>
  <si>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</si>
  <si>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</si>
  <si>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</si>
  <si>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</si>
  <si>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</si>
  <si>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</si>
  <si>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</si>
  <si>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</si>
  <si>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</si>
  <si>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</si>
  <si>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</si>
  <si>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</si>
  <si>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</si>
  <si>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</si>
  <si>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</si>
  <si>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</si>
  <si>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</si>
  <si>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</si>
  <si>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</si>
  <si>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</si>
  <si>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</si>
  <si>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</si>
  <si>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</si>
  <si>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</si>
  <si>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</si>
  <si>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</si>
  <si>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</si>
  <si>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</si>
  <si>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</si>
  <si>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</si>
  <si>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</si>
  <si>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</si>
  <si>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</si>
  <si>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</si>
  <si>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</si>
  <si>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</si>
  <si>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</si>
  <si>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</si>
  <si>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</si>
  <si>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</si>
  <si>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</si>
  <si>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</si>
  <si>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</si>
  <si>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</si>
  <si>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</si>
  <si>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</si>
  <si>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</si>
  <si>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</si>
  <si>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</si>
  <si>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</si>
  <si>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</si>
  <si>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</si>
  <si>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</si>
  <si>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</si>
  <si>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</si>
  <si>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</si>
  <si>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</si>
  <si>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</si>
  <si>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</si>
  <si>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</si>
  <si>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</si>
  <si>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</si>
  <si>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</si>
  <si>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</si>
  <si>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</si>
  <si>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</si>
  <si>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</si>
  <si>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</si>
  <si>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</si>
  <si>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</si>
  <si>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</si>
  <si>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</si>
  <si>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</si>
  <si>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</si>
  <si>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</si>
  <si>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</si>
  <si>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</si>
  <si>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</si>
  <si>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</si>
  <si>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</si>
  <si>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</si>
  <si>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</si>
  <si>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</si>
  <si>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</si>
  <si>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</si>
  <si>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</si>
  <si>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</si>
  <si>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</si>
  <si>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</si>
  <si>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</si>
  <si>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</si>
  <si>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</si>
  <si>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</si>
  <si>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</si>
  <si>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</si>
  <si>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</si>
  <si>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</si>
  <si>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</si>
  <si>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</si>
  <si>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</si>
  <si>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</si>
  <si>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</si>
  <si>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</si>
  <si>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</si>
  <si>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</si>
  <si>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</si>
  <si>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</si>
  <si>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</si>
  <si>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</si>
  <si>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</si>
  <si>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</si>
  <si>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</si>
  <si>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</si>
  <si>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</si>
  <si>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</si>
  <si>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</si>
  <si>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</si>
  <si>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</si>
  <si>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</si>
  <si>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</si>
  <si>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</si>
  <si>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</si>
  <si>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</si>
  <si>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</si>
  <si>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</si>
  <si>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</si>
  <si>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</si>
  <si>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</si>
  <si>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</si>
  <si>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</si>
  <si>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</si>
  <si>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</si>
  <si>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</si>
  <si>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</si>
  <si>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</si>
  <si>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</si>
  <si>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</si>
  <si>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</si>
  <si>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</si>
  <si>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</si>
  <si>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</si>
  <si>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</si>
  <si>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</si>
  <si>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</si>
  <si>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</si>
  <si>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</si>
  <si>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</si>
  <si>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</si>
  <si>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</si>
  <si>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</si>
  <si>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</si>
  <si>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</si>
  <si>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</si>
  <si>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</si>
  <si>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</si>
  <si>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</si>
  <si>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</si>
  <si>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</si>
  <si>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</si>
  <si>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</si>
  <si>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</si>
  <si>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</si>
  <si>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</si>
  <si>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</si>
  <si>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</si>
  <si>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</si>
  <si>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</si>
  <si>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</si>
  <si>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</si>
  <si>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</si>
  <si>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</si>
  <si>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</si>
  <si>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</si>
  <si>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</si>
  <si>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</si>
  <si>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</si>
  <si>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</si>
  <si>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</si>
  <si>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</si>
  <si>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</si>
  <si>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</si>
  <si>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</si>
  <si>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</si>
  <si>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</si>
  <si>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</si>
  <si>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</si>
  <si>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</si>
  <si>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</si>
  <si>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</si>
  <si>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</si>
  <si>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</si>
  <si>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</si>
  <si>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</si>
  <si>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</si>
  <si>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</si>
  <si>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</si>
  <si>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</si>
  <si>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</si>
  <si>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</si>
  <si>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</si>
  <si>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</si>
  <si>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</si>
  <si>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</si>
  <si>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</si>
  <si>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</si>
  <si>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</si>
  <si>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</si>
  <si>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</si>
  <si>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</si>
  <si>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</si>
  <si>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</si>
  <si>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</si>
  <si>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</si>
  <si>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</si>
  <si>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</si>
  <si>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</si>
  <si>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</si>
  <si>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</si>
  <si>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</si>
  <si>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</si>
  <si>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</si>
  <si>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</si>
  <si>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</si>
  <si>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</si>
  <si>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</si>
  <si>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</si>
  <si>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</si>
  <si>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</si>
  <si>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</si>
  <si>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</si>
  <si>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</si>
  <si>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</si>
  <si>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</si>
  <si>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</si>
  <si>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</si>
  <si>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</si>
  <si>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</si>
  <si>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</si>
  <si>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</si>
  <si>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</si>
  <si>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</si>
  <si>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</si>
  <si>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</si>
  <si>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</si>
  <si>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</si>
  <si>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</si>
  <si>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</si>
  <si>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</si>
  <si>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</si>
  <si>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</si>
  <si>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</si>
  <si>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</si>
  <si>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</si>
  <si>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</si>
  <si>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</si>
  <si>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</si>
  <si>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</si>
  <si>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</si>
  <si>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</si>
  <si>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</si>
  <si>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</si>
  <si>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</si>
  <si>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</si>
  <si>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</si>
  <si>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</si>
  <si>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</si>
  <si>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</si>
  <si>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</si>
  <si>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</si>
  <si>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</si>
  <si>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</si>
  <si>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</si>
  <si>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</si>
  <si>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</si>
  <si>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</si>
  <si>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</si>
  <si>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</si>
  <si>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</si>
  <si>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</si>
  <si>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</si>
  <si>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</si>
  <si>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</si>
  <si>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</si>
  <si>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</si>
  <si>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</si>
  <si>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</si>
  <si>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</si>
  <si>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</si>
  <si>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</si>
  <si>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</si>
  <si>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</si>
  <si>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</si>
  <si>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</si>
  <si>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</si>
  <si>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</si>
  <si>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</si>
  <si>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</si>
  <si>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</si>
  <si>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</si>
  <si>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</si>
  <si>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</si>
  <si>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</si>
  <si>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</si>
  <si>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</si>
  <si>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</si>
  <si>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</si>
  <si>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</si>
  <si>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</si>
  <si>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</si>
  <si>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</si>
  <si>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</si>
  <si>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</si>
  <si>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</si>
  <si>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</si>
  <si>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</si>
  <si>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</si>
  <si>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</si>
  <si>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</si>
  <si>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</si>
  <si>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</si>
  <si>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</si>
  <si>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</si>
  <si>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</si>
  <si>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</si>
  <si>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</si>
  <si>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</si>
  <si>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</si>
  <si>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</si>
  <si>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</si>
  <si>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</si>
  <si>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</si>
  <si>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</si>
  <si>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</si>
  <si>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</si>
  <si>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</si>
  <si>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</si>
  <si>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</si>
  <si>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</si>
  <si>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</si>
  <si>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</si>
  <si>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</si>
  <si>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</si>
  <si>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</si>
  <si>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</si>
  <si>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</si>
  <si>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</si>
  <si>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</si>
  <si>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</si>
  <si>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</si>
  <si>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</si>
  <si>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</si>
  <si>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</si>
  <si>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</si>
  <si>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</si>
  <si>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</si>
  <si>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</si>
  <si>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</si>
  <si>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</si>
  <si>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</si>
  <si>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</si>
  <si>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</si>
  <si>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</si>
  <si>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</si>
  <si>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</si>
  <si>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</si>
  <si>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</si>
  <si>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</si>
  <si>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</si>
  <si>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</si>
  <si>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</si>
  <si>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</si>
  <si>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</si>
  <si>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</si>
  <si>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</si>
  <si>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</si>
  <si>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</si>
  <si>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</si>
  <si>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</si>
  <si>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</si>
  <si>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</si>
  <si>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</si>
  <si>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</si>
  <si>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</si>
  <si>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</si>
  <si>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</si>
  <si>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</si>
  <si>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</si>
  <si>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</si>
  <si>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</si>
  <si>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</si>
  <si>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</si>
  <si>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</si>
  <si>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</si>
  <si>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</si>
  <si>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</si>
  <si>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</si>
  <si>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</si>
  <si>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</si>
  <si>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</si>
  <si>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</si>
  <si>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</si>
  <si>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</si>
  <si>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</si>
  <si>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</si>
  <si>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</si>
  <si>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</si>
  <si>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</si>
  <si>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</si>
  <si>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</si>
  <si>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</si>
  <si>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</si>
  <si>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</si>
  <si>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</si>
  <si>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</si>
  <si>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</si>
  <si>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</si>
  <si>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</si>
  <si>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</si>
  <si>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</si>
  <si>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</si>
  <si>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</si>
  <si>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</si>
  <si>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</si>
  <si>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</si>
  <si>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</si>
  <si>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</si>
  <si>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</si>
  <si>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</si>
  <si>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</si>
  <si>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</si>
  <si>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</si>
  <si>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</si>
  <si>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</si>
  <si>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</si>
  <si>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</si>
  <si>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</si>
  <si>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</si>
  <si>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</si>
  <si>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</si>
  <si>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</si>
  <si>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</si>
  <si>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</si>
  <si>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</si>
  <si>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</si>
  <si>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</si>
  <si>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</si>
  <si>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</si>
  <si>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</si>
  <si>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</si>
  <si>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</si>
  <si>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</si>
  <si>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</si>
  <si>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</si>
  <si>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</si>
  <si>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</si>
  <si>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</si>
  <si>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</si>
  <si>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</si>
  <si>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</si>
  <si>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</si>
  <si>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</si>
  <si>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</si>
  <si>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</si>
  <si>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</si>
  <si>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</si>
  <si>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</si>
  <si>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</si>
  <si>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</si>
  <si>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</si>
  <si>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</si>
  <si>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</si>
  <si>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</si>
  <si>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</si>
  <si>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</si>
  <si>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</si>
  <si>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</si>
  <si>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</si>
  <si>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</si>
  <si>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</si>
  <si>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</si>
  <si>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</si>
  <si>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</si>
  <si>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</si>
  <si>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</si>
  <si>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</si>
  <si>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</si>
  <si>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</si>
  <si>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</si>
  <si>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</si>
  <si>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</si>
  <si>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</si>
  <si>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</si>
  <si>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</si>
  <si>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</si>
  <si>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</si>
  <si>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</si>
  <si>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</si>
  <si>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</si>
  <si>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</si>
  <si>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</si>
  <si>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</si>
  <si>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</si>
  <si>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</si>
  <si>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</si>
  <si>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</si>
  <si>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</si>
  <si>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</si>
  <si>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</si>
  <si>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</si>
  <si>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</si>
  <si>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</si>
  <si>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</si>
  <si>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</si>
  <si>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</si>
  <si>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</si>
  <si>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</si>
  <si>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</si>
  <si>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</si>
  <si>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</si>
  <si>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</si>
  <si>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</si>
  <si>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</si>
  <si>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</si>
  <si>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</si>
  <si>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</si>
  <si>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</si>
  <si>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</si>
  <si>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</si>
  <si>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</si>
  <si>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</si>
  <si>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</si>
  <si>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</si>
  <si>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</si>
  <si>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</si>
  <si>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</si>
  <si>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</si>
  <si>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</si>
  <si>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</si>
  <si>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</si>
  <si>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</si>
  <si>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</si>
  <si>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</si>
  <si>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</si>
  <si>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</si>
  <si>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</si>
  <si>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</si>
  <si>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</si>
  <si>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</si>
  <si>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</si>
  <si>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</si>
  <si>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</si>
  <si>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</si>
  <si>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</si>
  <si>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</si>
  <si>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</si>
  <si>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</si>
  <si>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</si>
  <si>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</si>
  <si>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</si>
  <si>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</si>
  <si>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</si>
  <si>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</si>
  <si>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</si>
  <si>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</si>
  <si>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</si>
  <si>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</si>
  <si>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</si>
  <si>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</si>
  <si>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</si>
  <si>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</si>
  <si>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</si>
  <si>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</si>
  <si>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</si>
  <si>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</si>
  <si>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</si>
  <si>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</si>
  <si>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</si>
  <si>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</si>
  <si>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</si>
  <si>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</si>
  <si>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</si>
  <si>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</si>
  <si>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</si>
  <si>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</si>
  <si>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</si>
  <si>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</si>
  <si>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</si>
  <si>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</si>
  <si>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</si>
  <si>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</si>
  <si>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</si>
  <si>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</si>
  <si>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</si>
  <si>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</si>
  <si>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</si>
  <si>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</si>
  <si>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</si>
  <si>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</si>
  <si>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</si>
  <si>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</si>
  <si>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</si>
  <si>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</si>
  <si>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</si>
  <si>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</si>
  <si>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</si>
  <si>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</si>
  <si>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</si>
  <si>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</si>
  <si>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</si>
  <si>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</si>
  <si>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</si>
  <si>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</si>
  <si>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</si>
  <si>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</si>
  <si>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</si>
  <si>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</si>
  <si>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</si>
  <si>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</si>
  <si>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</si>
  <si>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</si>
  <si>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</si>
  <si>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</si>
  <si>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</si>
  <si>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</si>
  <si>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</si>
  <si>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</si>
  <si>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</si>
  <si>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</si>
  <si>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</si>
  <si>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</si>
  <si>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</si>
  <si>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</si>
  <si>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</si>
  <si>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</si>
  <si>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</si>
  <si>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</si>
  <si>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</si>
  <si>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</si>
  <si>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</si>
  <si>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</si>
  <si>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</si>
  <si>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</si>
  <si>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</si>
  <si>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</si>
  <si>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</si>
  <si>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</si>
  <si>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</si>
  <si>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</si>
  <si>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</si>
  <si>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</si>
  <si>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</si>
  <si>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</si>
  <si>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</si>
  <si>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</si>
  <si>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</si>
  <si>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</si>
  <si>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</si>
  <si>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</si>
  <si>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</si>
  <si>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</si>
  <si>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</si>
  <si>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</si>
  <si>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</si>
  <si>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</si>
  <si>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</si>
  <si>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</si>
  <si>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</si>
  <si>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</si>
  <si>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</si>
  <si>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</si>
  <si>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</si>
  <si>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</si>
  <si>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</si>
  <si>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</si>
  <si>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</si>
  <si>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</si>
  <si>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</si>
  <si>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</si>
  <si>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</si>
  <si>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</si>
  <si>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</si>
  <si>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</si>
  <si>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</si>
  <si>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</si>
  <si>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</si>
  <si>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</si>
  <si>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</si>
  <si>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</si>
  <si>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</si>
  <si>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</si>
  <si>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</si>
  <si>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</si>
  <si>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</si>
  <si>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</si>
  <si>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</si>
  <si>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</si>
  <si>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</si>
  <si>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</si>
  <si>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</si>
  <si>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</si>
  <si>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</si>
  <si>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</si>
  <si>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</si>
  <si>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</si>
  <si>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</si>
  <si>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</si>
  <si>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</si>
  <si>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</si>
  <si>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</si>
  <si>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</si>
  <si>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</si>
  <si>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</si>
  <si>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</si>
  <si>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</si>
  <si>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</si>
  <si>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</si>
  <si>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</si>
  <si>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</si>
  <si>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</si>
  <si>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</si>
  <si>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</si>
  <si>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</si>
  <si>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</si>
  <si>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</si>
  <si>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</si>
  <si>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</si>
  <si>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</si>
  <si>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</si>
  <si>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</si>
  <si>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</si>
  <si>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</si>
  <si>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</si>
  <si>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</si>
  <si>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</si>
  <si>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</si>
  <si>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</si>
  <si>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</si>
  <si>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</si>
  <si>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</si>
  <si>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</si>
  <si>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</si>
  <si>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</si>
  <si>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</si>
  <si>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</si>
  <si>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</si>
  <si>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</si>
  <si>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</si>
  <si>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</si>
  <si>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</si>
  <si>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</si>
  <si>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</si>
  <si>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</si>
  <si>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</si>
  <si>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</si>
  <si>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</si>
  <si>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</si>
  <si>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</si>
  <si>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</si>
  <si>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</si>
  <si>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</si>
  <si>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</si>
  <si>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</si>
  <si>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</si>
  <si>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</si>
  <si>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</si>
  <si>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</si>
  <si>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</si>
  <si>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</si>
  <si>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</si>
  <si>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</si>
  <si>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</si>
  <si>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</si>
  <si>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</si>
  <si>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</si>
  <si>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</si>
  <si>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</si>
  <si>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</si>
  <si>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</si>
  <si>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</si>
  <si>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</si>
  <si>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</si>
  <si>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</si>
  <si>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</si>
  <si>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</si>
  <si>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</si>
  <si>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</si>
  <si>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</si>
  <si>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</si>
  <si>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</si>
  <si>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</si>
  <si>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</si>
  <si>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</si>
  <si>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</si>
  <si>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</si>
  <si>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</si>
  <si>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</si>
  <si>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</si>
  <si>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</si>
  <si>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</si>
  <si>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</si>
  <si>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</si>
  <si>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</si>
  <si>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</si>
  <si>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</si>
  <si>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</si>
  <si>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</si>
  <si>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</si>
  <si>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</si>
  <si>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</si>
  <si>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</si>
  <si>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</si>
  <si>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</si>
  <si>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</si>
  <si>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</si>
  <si>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</si>
  <si>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</si>
  <si>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</si>
  <si>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</si>
  <si>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</si>
  <si>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</si>
  <si>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</si>
  <si>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</si>
  <si>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</si>
  <si>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</si>
  <si>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</si>
  <si>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</si>
  <si>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</si>
  <si>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</si>
  <si>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</si>
  <si>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</si>
  <si>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</si>
  <si>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</si>
  <si>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</si>
  <si>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</si>
  <si>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</si>
  <si>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</si>
  <si>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</si>
  <si>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</si>
  <si>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</si>
  <si>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</si>
  <si>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</si>
  <si>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</si>
  <si>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</si>
  <si>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</si>
  <si>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</si>
  <si>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</si>
  <si>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</si>
  <si>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</si>
  <si>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</si>
  <si>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</si>
  <si>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</si>
  <si>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</si>
  <si>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</si>
  <si>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</si>
  <si>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</si>
  <si>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</si>
  <si>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</si>
  <si>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</si>
  <si>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</si>
  <si>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</si>
  <si>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</si>
  <si>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</si>
  <si>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</si>
  <si>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</si>
  <si>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</si>
  <si>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</si>
  <si>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</si>
  <si>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</si>
  <si>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</si>
  <si>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</si>
  <si>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</si>
  <si>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</si>
  <si>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</si>
  <si>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</si>
  <si>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</si>
  <si>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</si>
  <si>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</si>
  <si>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</si>
  <si>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</si>
  <si>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</si>
  <si>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</si>
  <si>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</si>
  <si>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</si>
  <si>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</si>
  <si>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</si>
  <si>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</si>
  <si>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</si>
  <si>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</si>
  <si>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</si>
  <si>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</si>
  <si>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</si>
  <si>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</si>
  <si>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</si>
  <si>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</si>
  <si>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</si>
  <si>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</si>
  <si>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</si>
  <si>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</si>
  <si>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</si>
  <si>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</si>
  <si>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</si>
  <si>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</si>
  <si>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</si>
  <si>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</si>
  <si>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</si>
  <si>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</si>
  <si>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</si>
  <si>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</si>
  <si>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</si>
  <si>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</si>
  <si>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</si>
  <si>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</si>
  <si>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</si>
  <si>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</si>
  <si>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</si>
  <si>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</si>
  <si>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</si>
  <si>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</si>
  <si>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</si>
  <si>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</si>
  <si>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</si>
  <si>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</si>
  <si>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</si>
  <si>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</si>
  <si>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</si>
  <si>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</si>
  <si>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</si>
  <si>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</si>
  <si>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</si>
  <si>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</si>
  <si>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</si>
  <si>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</si>
  <si>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</si>
  <si>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</si>
  <si>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</si>
  <si>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</si>
  <si>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</si>
  <si>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</si>
  <si>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</si>
  <si>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</si>
  <si>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</si>
  <si>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</si>
  <si>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</si>
  <si>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</si>
  <si>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</si>
  <si>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</si>
  <si>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</si>
  <si>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</si>
  <si>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</si>
  <si>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</si>
  <si>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</si>
  <si>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</si>
  <si>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</si>
  <si>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</si>
  <si>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</si>
  <si>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</si>
  <si>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</si>
  <si>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</si>
  <si>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</si>
  <si>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</si>
  <si>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</si>
  <si>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</si>
  <si>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</si>
  <si>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</si>
  <si>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</si>
  <si>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</si>
  <si>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</si>
  <si>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</si>
  <si>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</si>
  <si>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</si>
  <si>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</si>
  <si>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</si>
  <si>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</si>
  <si>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</si>
  <si>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</si>
  <si>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</si>
  <si>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</si>
  <si>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</si>
  <si>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</si>
  <si>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</si>
  <si>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</si>
  <si>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</si>
  <si>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</si>
  <si>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</si>
  <si>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</si>
  <si>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</si>
  <si>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</si>
  <si>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</si>
  <si>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</si>
  <si>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</si>
  <si>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</si>
  <si>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</si>
  <si>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</si>
  <si>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</si>
  <si>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</si>
  <si>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</si>
  <si>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</si>
  <si>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</si>
  <si>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</si>
  <si>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</si>
  <si>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</si>
  <si>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</si>
  <si>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</si>
  <si>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</si>
  <si>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</si>
  <si>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</si>
  <si>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</si>
  <si>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</si>
  <si>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</si>
  <si>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</si>
  <si>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</si>
  <si>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</si>
  <si>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</si>
  <si>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</si>
  <si>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</si>
  <si>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</si>
  <si>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</si>
  <si>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</si>
  <si>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</si>
  <si>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</si>
  <si>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</si>
  <si>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</si>
  <si>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</si>
  <si>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</si>
  <si>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</si>
  <si>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</si>
  <si>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</si>
  <si>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</si>
  <si>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</si>
  <si>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</si>
  <si>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</si>
  <si>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</si>
  <si>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</si>
  <si>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</si>
  <si>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</si>
  <si>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</si>
  <si>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</si>
  <si>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</si>
  <si>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</si>
  <si>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</si>
  <si>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</si>
  <si>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</si>
  <si>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</si>
  <si>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</si>
  <si>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</si>
  <si>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</si>
  <si>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</si>
  <si>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</si>
  <si>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</si>
  <si>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</si>
  <si>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</si>
  <si>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</si>
  <si>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</si>
  <si>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</si>
  <si>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</si>
  <si>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</si>
  <si>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</si>
  <si>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</si>
  <si>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</si>
  <si>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</si>
  <si>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</si>
  <si>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</si>
  <si>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</si>
  <si>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</si>
  <si>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</si>
  <si>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</si>
  <si>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</si>
  <si>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</si>
  <si>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</si>
  <si>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</si>
  <si>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</si>
  <si>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</si>
  <si>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</si>
  <si>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</si>
  <si>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</si>
  <si>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</si>
  <si>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</si>
  <si>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</si>
  <si>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</si>
  <si>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</si>
  <si>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</si>
  <si>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</si>
  <si>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</si>
  <si>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</si>
  <si>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</si>
  <si>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</si>
  <si>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</si>
  <si>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</si>
  <si>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</si>
  <si>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</si>
  <si>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</si>
  <si>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</si>
  <si>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</si>
  <si>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</si>
  <si>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</si>
  <si>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</si>
  <si>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</si>
  <si>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</si>
  <si>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</si>
  <si>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</si>
  <si>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</si>
  <si>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</si>
  <si>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</si>
  <si>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</si>
  <si>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</si>
  <si>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</si>
  <si>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</si>
  <si>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</si>
  <si>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</si>
  <si>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</si>
  <si>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</si>
  <si>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</si>
  <si>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</si>
  <si>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</si>
  <si>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</si>
  <si>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</si>
  <si>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</si>
  <si>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</si>
  <si>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</si>
  <si>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</si>
  <si>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</si>
  <si>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</si>
  <si>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</si>
  <si>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</si>
  <si>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</si>
  <si>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</si>
  <si>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</si>
  <si>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</si>
  <si>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</si>
  <si>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</si>
  <si>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</si>
  <si>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</si>
  <si>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</si>
  <si>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</si>
  <si>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</si>
  <si>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</si>
  <si>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</si>
  <si>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</si>
  <si>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</si>
  <si>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</si>
  <si>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</si>
  <si>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</si>
  <si>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</si>
  <si>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</si>
  <si>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</si>
  <si>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</si>
  <si>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</si>
  <si>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</si>
  <si>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</si>
  <si>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</si>
  <si>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</si>
  <si>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</si>
  <si>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</si>
  <si>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</si>
  <si>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</si>
  <si>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</si>
  <si>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</si>
  <si>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</si>
  <si>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</si>
  <si>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</si>
  <si>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</si>
  <si>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</si>
  <si>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</si>
  <si>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</si>
  <si>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</si>
  <si>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</si>
  <si>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</si>
  <si>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</si>
  <si>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</si>
  <si>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</si>
  <si>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</si>
  <si>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</si>
  <si>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</si>
  <si>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</si>
  <si>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</si>
  <si>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</si>
  <si>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</si>
  <si>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</si>
  <si>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</si>
  <si>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</si>
  <si>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</si>
  <si>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</si>
  <si>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</si>
  <si>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</si>
  <si>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</si>
  <si>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</si>
  <si>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</si>
  <si>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</si>
  <si>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</si>
  <si>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</si>
  <si>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</si>
  <si>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</si>
  <si>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</si>
  <si>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</si>
  <si>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</si>
  <si>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</si>
  <si>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</si>
  <si>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</si>
  <si>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</si>
  <si>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</si>
  <si>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</si>
  <si>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</si>
  <si>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</si>
  <si>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</si>
  <si>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</si>
  <si>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</si>
  <si>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</si>
  <si>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</si>
  <si>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</si>
  <si>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</si>
  <si>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</si>
  <si>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</si>
  <si>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</si>
  <si>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</si>
  <si>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</si>
  <si>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</si>
  <si>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</si>
  <si>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</si>
  <si>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</si>
  <si>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</si>
  <si>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</si>
  <si>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</si>
  <si>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</si>
  <si>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</si>
  <si>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</si>
  <si>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</si>
  <si>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</si>
  <si>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</si>
  <si>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</si>
  <si>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</si>
  <si>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</si>
  <si>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</si>
  <si>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</si>
  <si>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</si>
  <si>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</si>
  <si>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</si>
  <si>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</si>
  <si>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</si>
  <si>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</si>
  <si>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</si>
  <si>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</si>
  <si>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</si>
  <si>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</si>
  <si>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</si>
  <si>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</si>
  <si>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</si>
  <si>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</si>
  <si>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</si>
  <si>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</si>
  <si>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</si>
  <si>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</si>
  <si>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</si>
  <si>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</si>
  <si>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</si>
  <si>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</si>
  <si>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</si>
  <si>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</si>
  <si>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</si>
  <si>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</si>
  <si>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</si>
  <si>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</si>
  <si>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</si>
  <si>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</si>
  <si>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</si>
  <si>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</si>
  <si>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</si>
  <si>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</si>
  <si>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</si>
  <si>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</si>
  <si>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</si>
  <si>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</si>
  <si>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</si>
  <si>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</si>
  <si>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</si>
  <si>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</si>
  <si>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</si>
  <si>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</si>
  <si>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</si>
  <si>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</si>
  <si>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</si>
  <si>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</si>
  <si>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</si>
  <si>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</si>
  <si>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</si>
  <si>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</si>
  <si>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</si>
  <si>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</si>
  <si>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</si>
  <si>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</si>
  <si>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</si>
  <si>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</si>
  <si>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</si>
  <si>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</si>
  <si>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</si>
  <si>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</si>
  <si>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</si>
  <si>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</si>
  <si>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</si>
  <si>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</si>
  <si>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</si>
  <si>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</si>
  <si>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</si>
  <si>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</si>
  <si>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</si>
  <si>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</si>
  <si>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</si>
  <si>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</si>
  <si>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</si>
  <si>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</si>
  <si>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</si>
  <si>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</si>
  <si>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</si>
  <si>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</si>
  <si>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</si>
  <si>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</si>
  <si>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</si>
  <si>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</si>
  <si>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</si>
  <si>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</si>
  <si>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</si>
  <si>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</si>
  <si>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</si>
  <si>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</si>
  <si>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</si>
  <si>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</si>
  <si>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</si>
  <si>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</si>
  <si>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</si>
  <si>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</si>
  <si>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</si>
  <si>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</si>
  <si>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</si>
  <si>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</si>
  <si>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</si>
  <si>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</si>
  <si>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</si>
  <si>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</si>
  <si>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</si>
  <si>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</si>
  <si>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</si>
  <si>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</si>
  <si>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</si>
  <si>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</si>
  <si>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</si>
  <si>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</si>
  <si>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</si>
  <si>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</si>
  <si>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</si>
  <si>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</si>
  <si>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</si>
  <si>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</si>
  <si>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</si>
  <si>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</si>
  <si>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</si>
  <si>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</si>
  <si>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</si>
  <si>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</si>
  <si>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</si>
  <si>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</si>
  <si>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</si>
  <si>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</si>
  <si>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</si>
  <si>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</si>
  <si>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</si>
  <si>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</si>
  <si>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</si>
  <si>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</si>
  <si>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</si>
  <si>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</si>
  <si>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</si>
  <si>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</si>
  <si>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</si>
  <si>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</si>
  <si>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</si>
  <si>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</si>
  <si>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</si>
  <si>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</si>
  <si>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</si>
  <si>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</si>
  <si>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</si>
  <si>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</si>
  <si>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</si>
  <si>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</si>
  <si>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</si>
  <si>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</si>
  <si>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</si>
  <si>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</si>
  <si>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</si>
  <si>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</si>
  <si>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</si>
  <si>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</si>
  <si>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</si>
  <si>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</si>
  <si>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</si>
  <si>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</si>
  <si>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</si>
  <si>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</si>
  <si>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</si>
  <si>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</si>
  <si>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</si>
  <si>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</si>
  <si>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</si>
  <si>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</si>
  <si>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</si>
  <si>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</si>
  <si>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</si>
  <si>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</si>
  <si>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</si>
  <si>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</si>
  <si>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</si>
  <si>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</si>
  <si>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</si>
  <si>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</si>
  <si>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</si>
  <si>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</si>
  <si>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</si>
  <si>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</si>
  <si>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</si>
  <si>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</si>
  <si>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</si>
  <si>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</si>
  <si>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</si>
  <si>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</si>
  <si>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</si>
  <si>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</si>
  <si>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</si>
  <si>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</si>
  <si>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</si>
  <si>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</si>
  <si>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</si>
  <si>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</si>
  <si>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</si>
  <si>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</si>
  <si>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</si>
  <si>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</si>
  <si>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</si>
  <si>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</si>
  <si>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</si>
  <si>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</si>
  <si>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</si>
  <si>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</si>
  <si>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</si>
  <si>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</si>
  <si>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</si>
  <si>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</si>
  <si>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</si>
  <si>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</si>
  <si>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</si>
  <si>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</si>
  <si>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</si>
  <si>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</si>
  <si>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</si>
  <si>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</si>
  <si>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</si>
  <si>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</si>
  <si>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</si>
  <si>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</si>
  <si>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</si>
  <si>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</si>
  <si>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</si>
  <si>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</si>
  <si>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</si>
  <si>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</si>
  <si>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</si>
  <si>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</si>
  <si>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</si>
  <si>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</si>
  <si>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</si>
  <si>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</si>
  <si>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</si>
  <si>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</si>
  <si>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</si>
  <si>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</si>
  <si>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</si>
  <si>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</si>
  <si>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</si>
  <si>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</si>
  <si>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</si>
  <si>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</si>
  <si>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</si>
  <si>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</si>
  <si>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</si>
  <si>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</si>
  <si>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</si>
  <si>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</si>
  <si>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</si>
  <si>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</si>
  <si>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</si>
  <si>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</si>
  <si>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</si>
  <si>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</si>
  <si>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</si>
  <si>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</si>
  <si>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</si>
  <si>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</si>
  <si>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</si>
  <si>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</si>
  <si>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</si>
  <si>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</si>
  <si>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</si>
  <si>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</si>
  <si>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</si>
  <si>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</si>
  <si>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</si>
  <si>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</si>
  <si>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</si>
  <si>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</si>
  <si>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</si>
  <si>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</si>
  <si>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</si>
  <si>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</si>
  <si>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</si>
  <si>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</si>
  <si>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</si>
  <si>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</si>
  <si>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</si>
  <si>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</si>
  <si>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</si>
  <si>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</si>
  <si>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</si>
  <si>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</si>
  <si>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</si>
  <si>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</si>
  <si>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</si>
  <si>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</si>
  <si>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</si>
  <si>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</si>
  <si>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</si>
  <si>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</si>
  <si>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</si>
  <si>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</si>
  <si>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</si>
  <si>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</si>
  <si>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</si>
  <si>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</si>
  <si>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</si>
  <si>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</si>
  <si>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</si>
  <si>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</si>
  <si>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</si>
  <si>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</si>
  <si>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</si>
  <si>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</si>
  <si>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</si>
  <si>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</si>
  <si>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</si>
  <si>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</si>
  <si>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</si>
  <si>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</si>
  <si>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</si>
  <si>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</si>
  <si>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</si>
  <si>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</si>
  <si>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</si>
  <si>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</si>
  <si>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</si>
  <si>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</si>
  <si>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</si>
  <si>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</si>
  <si>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</si>
  <si>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</si>
  <si>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</si>
  <si>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</si>
  <si>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</si>
  <si>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</si>
  <si>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</si>
  <si>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</si>
  <si>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</si>
  <si>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</si>
  <si>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</si>
  <si>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</si>
  <si>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</si>
  <si>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</si>
  <si>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</si>
  <si>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</si>
  <si>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</si>
  <si>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</si>
  <si>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</si>
  <si>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</si>
  <si>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</si>
  <si>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</si>
  <si>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</si>
  <si>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</si>
  <si>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</si>
  <si>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</si>
  <si>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</si>
  <si>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</si>
  <si>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</si>
  <si>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</si>
  <si>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</si>
  <si>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</si>
  <si>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</si>
  <si>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</si>
  <si>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</si>
  <si>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</si>
  <si>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</si>
  <si>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</si>
  <si>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</si>
  <si>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</si>
  <si>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</si>
  <si>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</si>
  <si>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</si>
  <si>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</si>
  <si>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</si>
  <si>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</si>
  <si>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</si>
  <si>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</si>
  <si>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</si>
  <si>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</si>
  <si>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</si>
  <si>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</si>
  <si>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</si>
  <si>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</si>
  <si>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</si>
  <si>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</si>
  <si>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</si>
  <si>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</si>
  <si>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</si>
  <si>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</si>
  <si>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</si>
  <si>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</si>
  <si>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</si>
  <si>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</si>
  <si>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</si>
  <si>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</si>
  <si>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</si>
  <si>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</si>
  <si>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</si>
  <si>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</si>
  <si>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</si>
  <si>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</si>
  <si>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</si>
  <si>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</si>
  <si>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</si>
  <si>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</si>
  <si>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</si>
  <si>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</si>
  <si>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</si>
  <si>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</si>
  <si>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</si>
  <si>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</si>
  <si>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</si>
  <si>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</si>
  <si>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</si>
  <si>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</si>
  <si>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</si>
  <si>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</si>
  <si>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</si>
  <si>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</si>
  <si>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</si>
  <si>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</si>
  <si>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</si>
  <si>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</si>
  <si>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</si>
  <si>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</si>
  <si>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</si>
  <si>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</si>
  <si>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</si>
  <si>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</si>
  <si>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</si>
  <si>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</si>
  <si>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</si>
  <si>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</si>
  <si>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</si>
  <si>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</si>
  <si>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</si>
  <si>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</si>
  <si>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</si>
  <si>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</si>
  <si>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</si>
  <si>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</si>
  <si>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</si>
  <si>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</si>
  <si>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</si>
  <si>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</si>
  <si>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</si>
  <si>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</si>
  <si>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</si>
  <si>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</si>
  <si>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</si>
  <si>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</si>
  <si>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</si>
  <si>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</si>
  <si>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</si>
  <si>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</si>
  <si>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</si>
  <si>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</si>
  <si>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</si>
  <si>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</si>
  <si>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</si>
  <si>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</si>
  <si>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</si>
  <si>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</si>
  <si>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</si>
  <si>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</si>
  <si>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</si>
  <si>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</si>
  <si>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</si>
  <si>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</si>
  <si>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</si>
  <si>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</si>
  <si>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</si>
  <si>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</si>
  <si>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</si>
  <si>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</si>
  <si>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</si>
  <si>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</si>
  <si>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</si>
  <si>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</si>
  <si>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</si>
  <si>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</si>
  <si>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</si>
  <si>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</si>
  <si>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</si>
  <si>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</si>
  <si>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</si>
  <si>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</si>
  <si>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</si>
  <si>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</si>
  <si>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</si>
  <si>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</si>
  <si>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</si>
  <si>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</si>
  <si>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</si>
  <si>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</si>
  <si>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</si>
  <si>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</si>
  <si>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</si>
  <si>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</si>
  <si>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</si>
  <si>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</si>
  <si>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</si>
  <si>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</si>
  <si>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</si>
  <si>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</si>
  <si>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</si>
  <si>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</si>
  <si>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</si>
  <si>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</si>
  <si>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</si>
  <si>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</si>
  <si>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</si>
  <si>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</si>
  <si>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</si>
  <si>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</si>
  <si>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</si>
  <si>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</si>
  <si>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</si>
  <si>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</si>
  <si>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</si>
  <si>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</si>
  <si>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</si>
  <si>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</si>
  <si>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</si>
  <si>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</si>
  <si>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</si>
  <si>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</si>
  <si>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</si>
  <si>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</si>
  <si>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</si>
  <si>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</si>
  <si>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</si>
  <si>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</si>
  <si>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</si>
  <si>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</si>
  <si>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</si>
  <si>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</si>
  <si>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</si>
  <si>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</si>
  <si>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</si>
  <si>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</si>
  <si>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</si>
  <si>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</si>
  <si>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</si>
  <si>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</si>
  <si>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</si>
  <si>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</si>
  <si>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</si>
  <si>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</si>
  <si>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</si>
  <si>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</si>
  <si>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</si>
  <si>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</si>
  <si>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</si>
  <si>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</si>
  <si>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</si>
  <si>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</si>
  <si>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</si>
  <si>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</si>
  <si>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</si>
  <si>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</si>
  <si>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</si>
  <si>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</si>
  <si>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</si>
  <si>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</si>
  <si>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</si>
  <si>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</si>
  <si>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</si>
  <si>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</si>
  <si>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</si>
  <si>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</si>
  <si>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</si>
  <si>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</si>
  <si>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</si>
  <si>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</si>
  <si>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</si>
  <si>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</si>
  <si>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</si>
  <si>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</si>
  <si>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</si>
  <si>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</si>
  <si>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</si>
  <si>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</si>
  <si>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</si>
  <si>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</si>
  <si>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</si>
  <si>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</si>
  <si>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</si>
  <si>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</si>
  <si>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</si>
  <si>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</si>
  <si>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</si>
  <si>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</si>
  <si>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</si>
  <si>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</si>
  <si>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</si>
  <si>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</si>
  <si>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</si>
  <si>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</si>
  <si>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</si>
  <si>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</si>
  <si>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</si>
  <si>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</si>
  <si>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</si>
  <si>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</si>
  <si>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</si>
  <si>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</si>
  <si>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</si>
  <si>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</si>
  <si>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</si>
  <si>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</si>
  <si>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</si>
  <si>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</si>
  <si>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</si>
  <si>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</si>
  <si>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</si>
  <si>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</si>
  <si>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</si>
  <si>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</si>
  <si>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</si>
  <si>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</si>
  <si>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</si>
  <si>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</si>
  <si>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</si>
  <si>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</si>
  <si>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</si>
  <si>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</si>
  <si>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</si>
  <si>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</si>
  <si>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</si>
  <si>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</si>
  <si>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</si>
  <si>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</si>
  <si>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</si>
  <si>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</si>
  <si>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</si>
  <si>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</si>
  <si>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</si>
  <si>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</si>
  <si>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</si>
  <si>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</si>
  <si>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</si>
  <si>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</si>
  <si>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</si>
  <si>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</si>
  <si>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</si>
  <si>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</si>
  <si>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</si>
  <si>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</si>
  <si>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</si>
  <si>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</si>
  <si>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</si>
  <si>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</si>
  <si>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</si>
  <si>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</si>
  <si>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</si>
  <si>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</si>
  <si>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</si>
  <si>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</si>
  <si>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</si>
  <si>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</si>
  <si>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</si>
  <si>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</si>
  <si>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</si>
  <si>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</si>
  <si>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</si>
  <si>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</si>
  <si>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</si>
  <si>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</si>
  <si>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</si>
  <si>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</si>
  <si>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</si>
  <si>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</si>
  <si>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</si>
  <si>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</si>
  <si>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</si>
  <si>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</si>
  <si>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</si>
  <si>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</si>
  <si>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</si>
  <si>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</si>
  <si>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</si>
  <si>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</si>
  <si>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</si>
  <si>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</si>
  <si>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</si>
  <si>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</si>
  <si>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</si>
  <si>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</si>
  <si>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</si>
  <si>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</si>
  <si>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</si>
  <si>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</si>
  <si>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</si>
  <si>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</si>
  <si>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</si>
  <si>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</si>
  <si>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</si>
  <si>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</si>
  <si>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</si>
  <si>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</si>
  <si>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</si>
  <si>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</si>
  <si>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</si>
  <si>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</si>
  <si>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</si>
  <si>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</si>
  <si>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</si>
  <si>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</si>
  <si>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</si>
  <si>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</si>
  <si>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</si>
  <si>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</si>
  <si>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</si>
  <si>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</si>
  <si>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</si>
  <si>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</si>
  <si>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</si>
  <si>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</si>
  <si>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</si>
  <si>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</si>
  <si>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</si>
  <si>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</si>
  <si>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</si>
  <si>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</si>
  <si>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</si>
  <si>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</si>
  <si>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</si>
  <si>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</si>
  <si>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</si>
  <si>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</si>
  <si>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</si>
  <si>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</si>
  <si>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</si>
  <si>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</si>
  <si>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</si>
  <si>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</si>
  <si>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</si>
  <si>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</si>
  <si>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</si>
  <si>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</si>
  <si>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</si>
  <si>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</si>
  <si>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</si>
  <si>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</si>
  <si>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</si>
  <si>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</si>
  <si>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</si>
  <si>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</si>
  <si>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</si>
  <si>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</si>
  <si>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</si>
  <si>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</si>
  <si>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</si>
  <si>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</si>
  <si>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</si>
  <si>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</si>
  <si>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</si>
  <si>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</si>
  <si>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</si>
  <si>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</si>
  <si>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</si>
  <si>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</si>
  <si>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</si>
  <si>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</si>
  <si>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</si>
  <si>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</si>
  <si>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</si>
  <si>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</si>
  <si>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</si>
  <si>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</si>
  <si>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</si>
  <si>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</si>
  <si>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</si>
  <si>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</si>
  <si>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</si>
  <si>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</si>
  <si>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</si>
  <si>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</si>
  <si>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</si>
  <si>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</si>
  <si>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</si>
  <si>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</si>
  <si>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</si>
  <si>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</si>
  <si>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</si>
  <si>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</si>
  <si>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</si>
  <si>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</si>
  <si>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</si>
  <si>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</si>
  <si>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</si>
  <si>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</si>
  <si>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</si>
  <si>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</si>
  <si>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</si>
  <si>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</si>
  <si>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</si>
  <si>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</si>
  <si>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</si>
  <si>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</si>
  <si>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</si>
  <si>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</si>
  <si>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</si>
  <si>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</si>
  <si>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</si>
  <si>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</si>
  <si>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</si>
  <si>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</si>
  <si>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</si>
  <si>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</si>
  <si>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</si>
  <si>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</si>
  <si>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</si>
  <si>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</si>
  <si>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</si>
  <si>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</si>
  <si>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</si>
  <si>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</si>
  <si>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</si>
  <si>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</si>
  <si>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</si>
  <si>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</si>
  <si>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</si>
  <si>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</si>
  <si>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</si>
  <si>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</si>
  <si>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</si>
  <si>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</si>
  <si>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</si>
  <si>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</si>
  <si>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</si>
  <si>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</si>
  <si>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</si>
  <si>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</si>
  <si>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</si>
  <si>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</si>
  <si>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</si>
  <si>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</si>
  <si>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</si>
  <si>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</si>
  <si>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</si>
  <si>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</si>
  <si>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</si>
  <si>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</si>
  <si>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</si>
  <si>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</si>
  <si>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</si>
  <si>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</si>
  <si>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</si>
  <si>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</si>
  <si>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</si>
  <si>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</si>
  <si>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</si>
  <si>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</si>
  <si>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</si>
  <si>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</si>
  <si>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</si>
  <si>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</si>
  <si>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</si>
  <si>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</si>
  <si>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</si>
  <si>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</si>
  <si>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</si>
  <si>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</si>
  <si>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</si>
  <si>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</si>
  <si>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</si>
  <si>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</si>
  <si>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</si>
  <si>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</si>
  <si>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</si>
  <si>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</si>
  <si>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</si>
  <si>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</si>
  <si>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</si>
  <si>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</si>
  <si>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</si>
  <si>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</si>
  <si>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</si>
  <si>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</si>
  <si>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</si>
  <si>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</si>
  <si>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</si>
  <si>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</si>
  <si>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</si>
  <si>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</si>
  <si>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</si>
  <si>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</si>
  <si>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</si>
  <si>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</si>
  <si>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</si>
  <si>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</si>
  <si>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</si>
  <si>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</si>
  <si>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</si>
  <si>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</si>
  <si>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</si>
  <si>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</si>
  <si>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</si>
  <si>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</si>
  <si>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</si>
  <si>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</si>
  <si>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</si>
  <si>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</si>
  <si>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</si>
  <si>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</si>
  <si>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</si>
  <si>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</si>
  <si>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</si>
  <si>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</si>
  <si>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</si>
  <si>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</si>
  <si>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</si>
  <si>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</si>
  <si>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</si>
  <si>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</si>
  <si>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</si>
  <si>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</si>
  <si>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</si>
  <si>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</si>
  <si>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</si>
  <si>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</si>
  <si>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</si>
  <si>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</si>
  <si>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</si>
  <si>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</si>
  <si>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</si>
  <si>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</si>
  <si>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</si>
  <si>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</si>
  <si>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</si>
  <si>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</si>
  <si>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</si>
  <si>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</si>
  <si>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</si>
  <si>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</si>
  <si>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</si>
  <si>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</si>
  <si>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</si>
  <si>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</si>
  <si>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</si>
  <si>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</si>
  <si>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</si>
  <si>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</si>
  <si>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</si>
  <si>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</si>
  <si>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</si>
  <si>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</si>
  <si>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</si>
  <si>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</si>
  <si>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</si>
  <si>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</si>
  <si>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</si>
  <si>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</si>
  <si>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</si>
  <si>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</si>
  <si>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</si>
  <si>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</si>
  <si>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</si>
  <si>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</si>
  <si>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</si>
  <si>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</si>
  <si>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</si>
  <si>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</si>
  <si>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</si>
  <si>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</si>
  <si>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</si>
  <si>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</si>
  <si>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</si>
  <si>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</si>
  <si>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</si>
  <si>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</si>
  <si>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</si>
  <si>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</si>
  <si>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</si>
  <si>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</si>
  <si>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</si>
  <si>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</si>
  <si>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</si>
  <si>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</si>
  <si>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</si>
  <si>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</si>
  <si>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</si>
  <si>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</si>
  <si>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</si>
  <si>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</si>
  <si>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</si>
  <si>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</si>
  <si>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</si>
  <si>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</si>
  <si>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</si>
  <si>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</si>
  <si>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</si>
  <si>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</si>
  <si>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</si>
  <si>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</si>
  <si>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</si>
  <si>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</si>
  <si>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</si>
  <si>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</si>
  <si>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</si>
  <si>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</si>
  <si>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</si>
  <si>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</si>
  <si>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</si>
  <si>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</si>
  <si>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</si>
  <si>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</si>
  <si>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</si>
  <si>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</si>
  <si>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</si>
  <si>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</si>
  <si>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</si>
  <si>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</si>
  <si>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</si>
  <si>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</si>
  <si>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</si>
  <si>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</si>
  <si>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</si>
  <si>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</si>
  <si>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</si>
  <si>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</si>
  <si>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</si>
  <si>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</si>
  <si>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</si>
  <si>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</si>
  <si>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</si>
  <si>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</si>
  <si>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</si>
  <si>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</si>
  <si>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</si>
  <si>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</si>
  <si>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</si>
  <si>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</si>
  <si>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</si>
  <si>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</si>
  <si>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</si>
  <si>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</si>
  <si>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</si>
  <si>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</si>
  <si>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</si>
  <si>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</si>
  <si>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</si>
  <si>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</si>
  <si>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</si>
  <si>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</si>
  <si>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</si>
  <si>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</si>
  <si>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</si>
  <si>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</si>
  <si>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</si>
  <si>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</si>
  <si>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</si>
  <si>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</si>
  <si>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</si>
  <si>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</si>
  <si>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</si>
  <si>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</si>
  <si>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</si>
  <si>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</si>
  <si>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</si>
  <si>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</si>
  <si>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</si>
  <si>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</si>
  <si>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</si>
  <si>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</si>
  <si>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</si>
  <si>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</si>
  <si>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</si>
  <si>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</si>
  <si>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</si>
  <si>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</si>
  <si>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</si>
  <si>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</si>
  <si>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</si>
  <si>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</si>
  <si>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</si>
  <si>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</si>
  <si>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</si>
  <si>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</si>
  <si>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</si>
  <si>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</si>
  <si>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</si>
  <si>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</si>
  <si>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</si>
  <si>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</si>
  <si>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</si>
  <si>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</si>
  <si>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</si>
  <si>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</si>
  <si>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</si>
  <si>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</si>
  <si>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</si>
  <si>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</si>
  <si>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</si>
  <si>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</si>
  <si>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</si>
  <si>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</si>
  <si>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</si>
  <si>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</si>
  <si>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</si>
  <si>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</si>
  <si>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</si>
  <si>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</si>
  <si>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</si>
  <si>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</si>
  <si>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</si>
  <si>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</si>
  <si>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</si>
  <si>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</si>
  <si>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</si>
  <si>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</si>
  <si>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</si>
  <si>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</si>
  <si>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</si>
  <si>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</si>
  <si>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</si>
  <si>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</si>
  <si>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</si>
  <si>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</si>
  <si>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</si>
  <si>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</si>
  <si>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</si>
  <si>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</si>
  <si>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</si>
  <si>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</si>
  <si>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</si>
  <si>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</si>
  <si>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</si>
  <si>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</si>
  <si>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</si>
  <si>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</si>
  <si>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</si>
  <si>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</si>
  <si>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</si>
  <si>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</si>
  <si>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</si>
  <si>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</si>
  <si>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</si>
  <si>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</si>
  <si>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</si>
  <si>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</si>
  <si>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</si>
  <si>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</si>
  <si>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</si>
  <si>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</si>
  <si>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</si>
  <si>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</si>
  <si>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</si>
  <si>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</si>
  <si>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</si>
  <si>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</si>
  <si>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</si>
  <si>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</si>
  <si>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</si>
  <si>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</si>
  <si>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</si>
  <si>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</si>
  <si>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</si>
  <si>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</si>
  <si>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</si>
  <si>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</si>
  <si>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</si>
  <si>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</si>
  <si>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</si>
  <si>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</si>
  <si>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</si>
  <si>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</si>
  <si>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</si>
  <si>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</si>
  <si>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</si>
  <si>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</si>
  <si>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</si>
  <si>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</si>
  <si>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</si>
  <si>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</si>
  <si>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</si>
  <si>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</si>
  <si>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</si>
  <si>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</si>
  <si>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</si>
  <si>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</si>
  <si>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</si>
  <si>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</si>
  <si>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</si>
  <si>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</si>
  <si>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</si>
  <si>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</si>
  <si>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</si>
  <si>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</si>
  <si>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</si>
  <si>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</si>
  <si>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</si>
  <si>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</si>
  <si>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</si>
  <si>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</si>
  <si>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</si>
  <si>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</si>
  <si>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</si>
  <si>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</si>
  <si>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</si>
  <si>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</si>
  <si>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</si>
  <si>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</si>
  <si>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</si>
  <si>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</si>
  <si>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</si>
  <si>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</si>
  <si>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</si>
  <si>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</si>
  <si>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</si>
  <si>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</si>
  <si>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</si>
  <si>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</si>
  <si>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</si>
  <si>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</si>
  <si>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</si>
  <si>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</si>
  <si>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</si>
  <si>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</si>
  <si>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</si>
  <si>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</si>
  <si>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</si>
  <si>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</si>
  <si>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</si>
  <si>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</si>
  <si>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</si>
  <si>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</si>
  <si>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</si>
  <si>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</si>
  <si>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</si>
  <si>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</si>
  <si>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</si>
  <si>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</si>
  <si>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</si>
  <si>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</si>
  <si>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</si>
  <si>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</si>
  <si>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</si>
  <si>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</si>
  <si>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</si>
  <si>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</si>
  <si>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</si>
  <si>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</si>
  <si>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</si>
  <si>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</si>
  <si>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</si>
  <si>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</si>
  <si>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</si>
  <si>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</si>
  <si>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</si>
  <si>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</si>
  <si>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</si>
  <si>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</si>
  <si>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</si>
  <si>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</si>
  <si>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</si>
  <si>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</si>
  <si>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</si>
  <si>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</si>
  <si>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</si>
  <si>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</si>
  <si>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</si>
  <si>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</si>
  <si>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</si>
  <si>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</si>
  <si>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</si>
  <si>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</si>
  <si>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</si>
  <si>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</si>
  <si>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</si>
  <si>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</si>
  <si>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</si>
  <si>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</si>
  <si>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</si>
  <si>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</si>
  <si>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</si>
  <si>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</si>
  <si>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</si>
  <si>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</si>
  <si>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</si>
  <si>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</si>
  <si>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</si>
  <si>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</si>
  <si>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</si>
  <si>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</si>
  <si>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</si>
  <si>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</si>
  <si>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</si>
  <si>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</si>
  <si>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</si>
  <si>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</si>
  <si>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</si>
  <si>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</si>
  <si>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</si>
  <si>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</si>
  <si>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</si>
  <si>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</si>
  <si>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</si>
  <si>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</si>
  <si>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</si>
  <si>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</si>
  <si>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</si>
  <si>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</si>
  <si>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</si>
  <si>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</si>
  <si>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</si>
  <si>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</si>
  <si>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</si>
  <si>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</si>
  <si>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</si>
  <si>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</si>
  <si>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</si>
  <si>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</si>
  <si>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</si>
  <si>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</si>
  <si>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</si>
  <si>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</si>
  <si>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</si>
  <si>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</si>
  <si>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</si>
  <si>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</si>
  <si>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</si>
  <si>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</si>
  <si>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</si>
  <si>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</si>
  <si>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</si>
  <si>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</si>
  <si>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</si>
  <si>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</si>
  <si>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</si>
  <si>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</si>
  <si>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</si>
  <si>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</si>
  <si>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</si>
  <si>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</si>
  <si>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</si>
  <si>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</si>
  <si>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</si>
  <si>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</si>
  <si>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</si>
  <si>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</si>
  <si>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</si>
  <si>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</si>
  <si>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</si>
  <si>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</si>
  <si>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</si>
  <si>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</si>
  <si>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</si>
  <si>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</si>
  <si>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</si>
  <si>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</si>
  <si>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</si>
  <si>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</si>
  <si>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</si>
  <si>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</si>
  <si>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</si>
  <si>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</si>
  <si>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</si>
  <si>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</si>
  <si>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</si>
  <si>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</si>
  <si>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</si>
  <si>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</si>
  <si>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</si>
  <si>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</si>
  <si>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</si>
  <si>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</si>
  <si>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</si>
  <si>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</si>
  <si>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</si>
  <si>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</si>
  <si>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</si>
  <si>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</si>
  <si>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</si>
  <si>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</si>
  <si>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</si>
  <si>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</si>
  <si>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</si>
  <si>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</si>
  <si>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</si>
  <si>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</si>
  <si>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</si>
  <si>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</si>
  <si>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</si>
  <si>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</si>
  <si>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</si>
  <si>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</si>
  <si>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</si>
  <si>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</si>
  <si>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</si>
  <si>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</si>
  <si>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</si>
  <si>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</si>
  <si>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</si>
  <si>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</si>
  <si>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</si>
  <si>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</si>
  <si>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</si>
  <si>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</si>
  <si>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</si>
  <si>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</si>
  <si>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</si>
  <si>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</si>
  <si>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</si>
  <si>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</si>
  <si>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</si>
  <si>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</si>
  <si>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</si>
  <si>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</si>
  <si>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</si>
  <si>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</si>
  <si>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</si>
  <si>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</si>
  <si>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</si>
  <si>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</si>
  <si>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</si>
  <si>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</si>
  <si>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</si>
  <si>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</si>
  <si>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</si>
  <si>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</si>
  <si>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</si>
  <si>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</si>
  <si>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</si>
  <si>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</si>
  <si>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</si>
  <si>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</si>
  <si>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</si>
  <si>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</si>
  <si>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</si>
  <si>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</si>
  <si>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</si>
  <si>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</si>
  <si>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</si>
  <si>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</si>
  <si>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</si>
  <si>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</si>
  <si>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</si>
  <si>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</si>
  <si>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</si>
  <si>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</si>
  <si>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</si>
  <si>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</si>
  <si>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</si>
  <si>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</si>
  <si>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</si>
  <si>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</si>
  <si>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</si>
  <si>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</si>
  <si>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</si>
  <si>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</si>
  <si>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</si>
  <si>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</si>
  <si>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</si>
  <si>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</si>
  <si>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</si>
  <si>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</si>
  <si>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</si>
  <si>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</si>
  <si>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</si>
  <si>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</si>
  <si>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</si>
  <si>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</si>
  <si>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</si>
  <si>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</si>
  <si>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</si>
  <si>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</si>
  <si>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</si>
  <si>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</si>
  <si>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</si>
  <si>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</si>
  <si>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</si>
  <si>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</si>
  <si>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</si>
  <si>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</si>
  <si>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</si>
  <si>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</si>
  <si>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</si>
  <si>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</si>
  <si>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</si>
  <si>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</si>
  <si>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</si>
  <si>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</si>
  <si>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</si>
  <si>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</si>
  <si>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</si>
  <si>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</si>
  <si>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</si>
  <si>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</si>
  <si>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</si>
  <si>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</si>
  <si>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</si>
  <si>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</si>
  <si>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</si>
  <si>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</si>
  <si>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</si>
  <si>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</si>
  <si>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</si>
  <si>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</si>
  <si>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</si>
  <si>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</si>
  <si>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</si>
  <si>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</si>
  <si>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</si>
  <si>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</si>
  <si>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</si>
  <si>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</si>
  <si>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</si>
  <si>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</si>
  <si>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</si>
  <si>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</si>
  <si>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</si>
  <si>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</si>
  <si>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</si>
  <si>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</si>
  <si>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</si>
  <si>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</si>
  <si>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</si>
  <si>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</si>
  <si>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</si>
  <si>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</si>
  <si>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</si>
  <si>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</si>
  <si>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</si>
  <si>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</si>
  <si>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</si>
  <si>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</si>
  <si>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</si>
  <si>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</si>
  <si>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</si>
  <si>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</si>
  <si>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</si>
  <si>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</si>
  <si>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</si>
  <si>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</si>
  <si>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</si>
  <si>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</si>
  <si>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</si>
  <si>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</si>
  <si>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</si>
  <si>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</si>
  <si>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</si>
  <si>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</si>
  <si>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</si>
  <si>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</si>
  <si>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</si>
  <si>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</si>
  <si>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</si>
  <si>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</si>
  <si>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</si>
  <si>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</si>
  <si>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</si>
  <si>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</si>
  <si>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</si>
  <si>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</si>
  <si>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</si>
  <si>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</si>
  <si>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</si>
  <si>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</si>
  <si>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</si>
  <si>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</si>
  <si>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</si>
  <si>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</si>
  <si>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</si>
  <si>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</si>
  <si>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</si>
  <si>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</si>
  <si>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</si>
  <si>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</si>
  <si>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</si>
  <si>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</si>
  <si>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</si>
  <si>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</si>
  <si>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</si>
  <si>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</si>
  <si>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</si>
  <si>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</si>
  <si>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</si>
  <si>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</si>
  <si>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</si>
  <si>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</si>
  <si>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</si>
  <si>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</si>
  <si>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</si>
  <si>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</si>
  <si>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</si>
  <si>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</si>
  <si>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</si>
  <si>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</si>
  <si>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</si>
  <si>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</si>
  <si>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</si>
  <si>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</si>
  <si>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</si>
  <si>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</si>
  <si>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</si>
  <si>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</si>
  <si>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</si>
  <si>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</si>
  <si>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</si>
  <si>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</si>
  <si>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</si>
  <si>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</si>
  <si>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</si>
  <si>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</si>
  <si>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</si>
  <si>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</si>
  <si>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</si>
  <si>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</si>
  <si>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</si>
  <si>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</si>
  <si>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</si>
  <si>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</si>
  <si>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</si>
  <si>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</si>
  <si>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</si>
  <si>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</si>
  <si>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</si>
  <si>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</si>
  <si>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</si>
  <si>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</si>
  <si>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</si>
  <si>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</si>
  <si>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</si>
  <si>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</si>
  <si>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</si>
  <si>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</si>
  <si>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</si>
  <si>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</si>
  <si>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</si>
  <si>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</si>
  <si>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</si>
  <si>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</si>
  <si>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</si>
  <si>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</si>
  <si>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</si>
  <si>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</si>
  <si>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</si>
  <si>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</si>
  <si>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</si>
  <si>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</si>
  <si>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</si>
  <si>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</si>
  <si>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</si>
  <si>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</si>
  <si>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</si>
  <si>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</si>
  <si>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</si>
  <si>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</si>
  <si>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</si>
  <si>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</si>
  <si>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</si>
  <si>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</si>
  <si>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</si>
  <si>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</si>
  <si>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</si>
  <si>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</si>
  <si>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</si>
  <si>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</si>
  <si>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</si>
  <si>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</si>
  <si>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</si>
  <si>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</si>
  <si>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</si>
  <si>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</si>
  <si>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</si>
  <si>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</si>
  <si>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</si>
  <si>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</si>
  <si>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</si>
  <si>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</si>
  <si>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</si>
  <si>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</si>
  <si>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</si>
  <si>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</si>
  <si>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</si>
  <si>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</si>
  <si>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</si>
  <si>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</si>
  <si>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</si>
  <si>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</si>
  <si>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</si>
  <si>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</si>
  <si>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</si>
  <si>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</si>
  <si>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</si>
  <si>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</si>
  <si>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</si>
  <si>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</si>
  <si>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</si>
  <si>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</si>
  <si>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</si>
  <si>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</si>
  <si>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</si>
  <si>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</si>
  <si>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</si>
  <si>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</si>
  <si>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</si>
  <si>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</si>
  <si>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</si>
  <si>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</si>
  <si>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</si>
  <si>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</si>
  <si>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</si>
  <si>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</si>
  <si>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</si>
  <si>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</si>
  <si>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</si>
  <si>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</si>
  <si>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</si>
  <si>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</si>
  <si>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</si>
  <si>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</si>
  <si>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</si>
  <si>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</si>
  <si>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</si>
  <si>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</si>
  <si>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</si>
  <si>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</si>
  <si>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</si>
  <si>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</si>
  <si>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</si>
  <si>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</si>
  <si>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</si>
  <si>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</si>
  <si>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</si>
  <si>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</si>
  <si>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</si>
  <si>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</si>
  <si>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</si>
  <si>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</si>
  <si>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</si>
  <si>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</si>
  <si>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</si>
  <si>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</si>
  <si>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</si>
  <si>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</si>
  <si>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</si>
  <si>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</si>
  <si>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</si>
  <si>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</si>
  <si>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</si>
  <si>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</si>
  <si>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</si>
  <si>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</si>
  <si>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</si>
  <si>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</si>
  <si>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</si>
  <si>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</si>
  <si>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</si>
  <si>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</si>
  <si>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</si>
  <si>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</si>
  <si>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</si>
  <si>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</si>
  <si>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</si>
  <si>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</si>
  <si>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</si>
  <si>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</si>
  <si>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</si>
  <si>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</si>
  <si>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</si>
  <si>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</si>
  <si>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</si>
  <si>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</si>
  <si>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</si>
  <si>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</si>
  <si>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</si>
  <si>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</si>
  <si>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</si>
  <si>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</si>
  <si>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</si>
  <si>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</si>
  <si>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</si>
  <si>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</si>
  <si>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</si>
  <si>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</si>
  <si>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</si>
  <si>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</si>
  <si>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</si>
  <si>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</si>
  <si>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</si>
  <si>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</si>
  <si>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</si>
  <si>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</si>
  <si>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</si>
  <si>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</si>
  <si>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</si>
  <si>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</si>
  <si>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</si>
  <si>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</si>
  <si>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</si>
  <si>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</si>
  <si>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</si>
  <si>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</si>
  <si>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</si>
  <si>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</si>
  <si>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</si>
  <si>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</si>
  <si>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</si>
  <si>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</si>
  <si>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</si>
  <si>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</si>
  <si>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</si>
  <si>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</si>
  <si>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</si>
  <si>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</si>
  <si>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</si>
  <si>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</si>
  <si>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</si>
  <si>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</si>
  <si>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</si>
  <si>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</si>
  <si>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</si>
  <si>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</si>
  <si>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</si>
  <si>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</si>
  <si>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</si>
  <si>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</si>
  <si>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</si>
  <si>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</si>
  <si>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</si>
  <si>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</si>
  <si>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</si>
  <si>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</si>
  <si>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</si>
  <si>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</si>
  <si>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</si>
  <si>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</si>
  <si>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</si>
  <si>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</si>
  <si>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</si>
  <si>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</si>
  <si>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</si>
  <si>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</si>
  <si>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</si>
  <si>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</si>
  <si>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</si>
  <si>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</si>
  <si>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</si>
  <si>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</si>
  <si>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</si>
  <si>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</si>
  <si>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</si>
  <si>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</si>
  <si>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</si>
  <si>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</si>
  <si>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</si>
  <si>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</si>
  <si>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</si>
  <si>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</si>
  <si>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</si>
  <si>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</si>
  <si>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</si>
  <si>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</si>
  <si>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</si>
  <si>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</si>
  <si>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</si>
  <si>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</si>
  <si>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</si>
  <si>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</si>
  <si>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</si>
  <si>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</si>
  <si>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</si>
  <si>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</si>
  <si>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</si>
  <si>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</si>
  <si>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</si>
  <si>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</si>
  <si>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</si>
  <si>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</si>
  <si>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</si>
  <si>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</si>
  <si>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</si>
  <si>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</si>
  <si>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</si>
  <si>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</si>
  <si>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</si>
  <si>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</si>
  <si>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</si>
  <si>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</si>
  <si>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</si>
  <si>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</si>
  <si>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</si>
  <si>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</si>
  <si>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</si>
  <si>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</si>
  <si>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</si>
  <si>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</si>
  <si>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</si>
  <si>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</si>
  <si>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</si>
  <si>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</si>
  <si>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</si>
  <si>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</si>
  <si>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</si>
  <si>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</si>
  <si>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</si>
  <si>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</si>
  <si>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</si>
  <si>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</si>
  <si>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</si>
  <si>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</si>
  <si>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</si>
  <si>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</si>
  <si>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</si>
  <si>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</si>
  <si>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</si>
  <si>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</si>
  <si>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</si>
  <si>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</si>
  <si>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</si>
  <si>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</si>
  <si>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</si>
  <si>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</si>
  <si>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</si>
  <si>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</si>
  <si>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</si>
  <si>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</si>
  <si>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</si>
  <si>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</si>
  <si>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</si>
  <si>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</si>
  <si>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</si>
  <si>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</si>
  <si>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</si>
  <si>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</si>
  <si>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</si>
  <si>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</si>
  <si>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</si>
  <si>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</si>
  <si>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</si>
  <si>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</si>
  <si>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</si>
  <si>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</si>
  <si>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</si>
  <si>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</si>
  <si>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</si>
  <si>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</si>
  <si>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</si>
  <si>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</si>
  <si>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</si>
  <si>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</si>
  <si>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</si>
  <si>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</si>
  <si>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</si>
  <si>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</si>
  <si>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</si>
  <si>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</si>
  <si>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</si>
  <si>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</si>
  <si>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</si>
  <si>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</si>
  <si>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</si>
  <si>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</si>
  <si>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</si>
  <si>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</si>
  <si>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</si>
  <si>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</si>
  <si>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</si>
  <si>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</si>
  <si>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</si>
  <si>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</si>
  <si>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</si>
  <si>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</si>
  <si>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</si>
  <si>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</si>
  <si>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</si>
  <si>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</si>
  <si>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</si>
  <si>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</si>
  <si>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</si>
  <si>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</si>
  <si>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</si>
  <si>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</si>
  <si>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</si>
  <si>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</si>
  <si>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</si>
  <si>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</si>
  <si>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</si>
  <si>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</si>
  <si>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</si>
  <si>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</si>
  <si>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</si>
  <si>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</si>
  <si>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</si>
  <si>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</si>
  <si>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</si>
  <si>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</si>
  <si>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</si>
  <si>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</si>
  <si>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</si>
  <si>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</si>
  <si>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</si>
  <si>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</si>
  <si>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</si>
  <si>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</si>
  <si>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</si>
  <si>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</si>
  <si>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</si>
  <si>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</si>
  <si>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</si>
  <si>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</si>
  <si>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</si>
  <si>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</si>
  <si>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</si>
  <si>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</si>
  <si>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</si>
  <si>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</si>
  <si>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</si>
  <si>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</si>
  <si>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</si>
  <si>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</si>
  <si>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</si>
  <si>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</si>
  <si>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</si>
  <si>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</si>
  <si>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</si>
  <si>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</si>
  <si>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</si>
  <si>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</si>
  <si>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</si>
  <si>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</si>
  <si>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</si>
  <si>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</si>
  <si>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</si>
  <si>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</si>
  <si>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</si>
  <si>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</si>
  <si>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</si>
  <si>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</si>
  <si>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</si>
  <si>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</si>
  <si>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</si>
  <si>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</si>
  <si>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</si>
  <si>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</si>
  <si>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</si>
  <si>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</si>
  <si>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</si>
  <si>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</si>
  <si>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</si>
  <si>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</si>
  <si>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</si>
  <si>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</si>
  <si>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</si>
  <si>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</si>
  <si>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</si>
  <si>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</si>
  <si>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</si>
  <si>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</si>
  <si>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</si>
  <si>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</si>
  <si>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</si>
  <si>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</si>
  <si>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</si>
  <si>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</si>
  <si>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</si>
  <si>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</si>
  <si>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</si>
  <si>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</si>
  <si>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</si>
  <si>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</si>
  <si>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</si>
  <si>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</si>
  <si>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</si>
  <si>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</si>
  <si>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</si>
  <si>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</si>
  <si>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</si>
  <si>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</si>
  <si>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</si>
  <si>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</si>
  <si>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</si>
  <si>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</si>
  <si>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</si>
  <si>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</si>
  <si>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</si>
  <si>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</si>
  <si>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</si>
  <si>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</si>
  <si>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</si>
  <si>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</si>
  <si>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</si>
  <si>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</si>
  <si>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</si>
  <si>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</si>
  <si>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</si>
  <si>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</si>
  <si>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</si>
  <si>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</si>
  <si>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</si>
  <si>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</si>
  <si>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</si>
  <si>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</si>
  <si>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</si>
  <si>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</si>
  <si>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</si>
  <si>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</si>
  <si>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</si>
  <si>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</si>
  <si>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</si>
  <si>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</si>
  <si>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</si>
  <si>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</si>
  <si>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</si>
  <si>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</si>
  <si>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</si>
  <si>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</si>
  <si>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</si>
  <si>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</si>
  <si>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</si>
  <si>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</si>
  <si>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</si>
  <si>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</si>
  <si>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</si>
  <si>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</si>
  <si>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</si>
  <si>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</si>
  <si>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</si>
  <si>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</si>
  <si>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</si>
  <si>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</si>
  <si>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</si>
  <si>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</si>
  <si>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</si>
  <si>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</si>
  <si>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</si>
  <si>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</si>
  <si>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</si>
  <si>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</si>
  <si>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</si>
  <si>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</si>
  <si>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</si>
  <si>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</si>
  <si>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</si>
  <si>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</si>
  <si>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</si>
  <si>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</si>
  <si>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</si>
  <si>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</si>
  <si>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</si>
  <si>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</si>
  <si>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</si>
  <si>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</si>
  <si>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</si>
  <si>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</si>
  <si>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</si>
  <si>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</si>
  <si>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</si>
  <si>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</si>
  <si>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</si>
  <si>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</si>
  <si>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</si>
  <si>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</si>
  <si>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</si>
  <si>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</si>
  <si>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</si>
  <si>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</si>
  <si>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</si>
  <si>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</si>
  <si>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</si>
  <si>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</si>
  <si>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</si>
  <si>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</si>
  <si>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</si>
  <si>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</si>
  <si>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</si>
  <si>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</si>
  <si>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</si>
  <si>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</si>
  <si>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</si>
  <si>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</si>
  <si>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</si>
  <si>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</si>
  <si>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</si>
  <si>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</si>
  <si>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</si>
  <si>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</si>
  <si>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</si>
  <si>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</si>
  <si>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</si>
  <si>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</si>
  <si>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</si>
  <si>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</si>
  <si>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</si>
  <si>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</si>
  <si>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</si>
  <si>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</si>
  <si>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</si>
  <si>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</si>
  <si>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</si>
  <si>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</si>
  <si>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</si>
  <si>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</si>
  <si>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</si>
  <si>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</si>
  <si>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</si>
  <si>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</si>
  <si>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</si>
  <si>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</si>
  <si>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</si>
  <si>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</si>
  <si>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</si>
  <si>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</si>
  <si>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</si>
  <si>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</si>
  <si>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</si>
  <si>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</si>
  <si>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</si>
  <si>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</si>
  <si>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</si>
  <si>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</si>
  <si>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</si>
  <si>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</si>
  <si>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</si>
  <si>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</si>
  <si>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</si>
  <si>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</si>
  <si>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</si>
  <si>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</si>
  <si>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</si>
  <si>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</si>
  <si>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</si>
  <si>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</si>
  <si>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</si>
  <si>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</si>
  <si>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</si>
  <si>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</si>
  <si>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</si>
  <si>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</si>
  <si>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</si>
  <si>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</si>
  <si>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</si>
  <si>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</si>
  <si>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</si>
  <si>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</si>
  <si>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</si>
  <si>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</si>
  <si>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</si>
  <si>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</si>
  <si>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</si>
  <si>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</si>
  <si>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</si>
  <si>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</si>
  <si>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</si>
  <si>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</si>
  <si>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</si>
  <si>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</si>
  <si>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</si>
  <si>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</si>
  <si>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</si>
  <si>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</si>
  <si>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</si>
  <si>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</si>
  <si>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</si>
  <si>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</si>
  <si>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</si>
  <si>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</si>
  <si>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</si>
  <si>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</si>
  <si>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</si>
  <si>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</si>
  <si>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</si>
  <si>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</si>
  <si>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</si>
  <si>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</si>
  <si>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</si>
  <si>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</si>
  <si>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</si>
  <si>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</si>
  <si>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</si>
  <si>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</si>
  <si>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</si>
  <si>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</si>
  <si>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</si>
  <si>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</si>
  <si>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</si>
  <si>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</si>
  <si>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</si>
  <si>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</si>
  <si>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</si>
  <si>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</si>
  <si>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</si>
  <si>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</si>
  <si>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</si>
  <si>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</si>
  <si>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</si>
  <si>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</si>
  <si>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</si>
  <si>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</si>
  <si>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</si>
  <si>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</si>
  <si>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</si>
  <si>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</si>
  <si>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</si>
  <si>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</si>
  <si>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</si>
  <si>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</si>
  <si>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</si>
  <si>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</si>
  <si>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</si>
  <si>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</si>
  <si>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</si>
  <si>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</si>
  <si>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</si>
  <si>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</si>
  <si>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</si>
  <si>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</si>
  <si>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</si>
  <si>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</si>
  <si>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</si>
  <si>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</si>
  <si>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</si>
  <si>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</si>
  <si>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</si>
  <si>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</si>
  <si>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</si>
  <si>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</si>
  <si>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</si>
  <si>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</si>
  <si>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</si>
  <si>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</si>
  <si>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</si>
  <si>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</si>
  <si>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</si>
  <si>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</si>
  <si>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</si>
  <si>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</si>
  <si>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</si>
  <si>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</si>
  <si>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</si>
  <si>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</si>
  <si>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</si>
  <si>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</si>
  <si>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</si>
  <si>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</si>
  <si>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</si>
  <si>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</si>
  <si>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</si>
  <si>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</si>
  <si>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</si>
  <si>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</si>
  <si>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</si>
  <si>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</si>
  <si>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</si>
  <si>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</si>
  <si>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</si>
  <si>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</si>
  <si>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</si>
  <si>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</si>
  <si>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</si>
  <si>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</si>
  <si>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</si>
  <si>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</si>
  <si>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</si>
  <si>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</si>
  <si>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</si>
  <si>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</si>
  <si>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</si>
  <si>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</si>
  <si>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</si>
  <si>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</si>
  <si>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</si>
  <si>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</si>
  <si>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</si>
  <si>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</si>
  <si>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</si>
  <si>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</si>
  <si>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</si>
  <si>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</si>
  <si>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</si>
  <si>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</si>
  <si>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</si>
  <si>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</si>
  <si>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</si>
  <si>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</si>
  <si>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</si>
  <si>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</si>
  <si>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</si>
  <si>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</si>
  <si>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</si>
  <si>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</si>
  <si>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</si>
  <si>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</si>
  <si>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</si>
  <si>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</si>
  <si>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</si>
  <si>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</si>
  <si>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</si>
  <si>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</si>
  <si>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</si>
  <si>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</si>
  <si>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</si>
  <si>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</si>
  <si>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</si>
  <si>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</si>
  <si>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</si>
  <si>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</si>
  <si>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</si>
  <si>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</si>
  <si>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</si>
  <si>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</si>
  <si>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</si>
  <si>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</si>
  <si>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</si>
  <si>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</si>
  <si>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</si>
  <si>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</si>
  <si>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</si>
  <si>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</si>
  <si>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</si>
  <si>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</si>
  <si>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</si>
  <si>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</si>
  <si>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</si>
  <si>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</si>
  <si>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</si>
  <si>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</si>
  <si>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</si>
  <si>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</si>
  <si>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</si>
  <si>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</si>
  <si>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</si>
  <si>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</si>
  <si>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</si>
  <si>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</si>
  <si>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</si>
  <si>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</si>
  <si>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</si>
  <si>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</si>
  <si>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</si>
  <si>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</si>
  <si>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</si>
  <si>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</si>
  <si>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</si>
  <si>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</si>
  <si>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</si>
  <si>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</si>
  <si>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</si>
  <si>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</si>
  <si>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</si>
  <si>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</si>
  <si>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</si>
  <si>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</si>
  <si>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</si>
  <si>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</si>
  <si>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</si>
  <si>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</si>
  <si>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</si>
  <si>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</si>
  <si>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</si>
  <si>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</si>
  <si>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</si>
  <si>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</si>
  <si>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</si>
  <si>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</si>
  <si>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</si>
  <si>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</si>
  <si>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</si>
  <si>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</si>
  <si>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</si>
  <si>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</si>
  <si>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</si>
  <si>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</si>
  <si>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</si>
  <si>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</si>
  <si>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</si>
  <si>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</si>
  <si>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</si>
  <si>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</si>
  <si>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</si>
  <si>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</si>
  <si>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</si>
  <si>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</si>
  <si>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</si>
  <si>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</si>
  <si>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</si>
  <si>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</si>
  <si>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</si>
  <si>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</si>
  <si>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</si>
  <si>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</si>
  <si>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</si>
  <si>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</si>
  <si>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</si>
  <si>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</si>
  <si>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</si>
  <si>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</si>
  <si>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</si>
  <si>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</si>
  <si>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</si>
  <si>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</si>
  <si>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</si>
  <si>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</si>
  <si>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</si>
  <si>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</si>
  <si>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</si>
  <si>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</si>
  <si>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</si>
  <si>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</si>
  <si>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</si>
  <si>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</si>
  <si>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</si>
  <si>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</si>
  <si>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</si>
  <si>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</si>
  <si>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</si>
  <si>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</si>
  <si>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</si>
  <si>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</si>
  <si>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</si>
  <si>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</si>
  <si>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</si>
  <si>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</si>
  <si>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</si>
  <si>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</si>
  <si>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</si>
  <si>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</si>
  <si>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</si>
  <si>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</si>
  <si>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</si>
  <si>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</si>
  <si>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</si>
  <si>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</si>
  <si>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</si>
  <si>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</si>
  <si>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</si>
  <si>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</si>
  <si>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</si>
  <si>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</si>
  <si>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</si>
  <si>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</si>
  <si>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</si>
  <si>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</si>
  <si>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</si>
  <si>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</si>
  <si>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</si>
  <si>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</si>
  <si>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</si>
  <si>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</si>
  <si>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</si>
  <si>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</si>
  <si>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</si>
  <si>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</si>
  <si>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</si>
  <si>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</si>
  <si>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</si>
  <si>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</si>
  <si>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</si>
  <si>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</si>
  <si>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</si>
  <si>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</si>
  <si>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</si>
  <si>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</si>
  <si>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</si>
  <si>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</si>
  <si>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</si>
  <si>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</si>
  <si>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</si>
  <si>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</si>
  <si>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</si>
  <si>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</si>
  <si>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</si>
  <si>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</si>
  <si>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</si>
  <si>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</si>
  <si>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</si>
  <si>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</si>
  <si>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</si>
  <si>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</si>
  <si>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</si>
  <si>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</si>
  <si>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</si>
  <si>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</si>
  <si>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</si>
  <si>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</si>
  <si>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</si>
  <si>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</si>
  <si>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</si>
  <si>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</si>
  <si>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</si>
  <si>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</si>
  <si>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</si>
  <si>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</si>
  <si>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</si>
  <si>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</si>
  <si>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</si>
  <si>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</si>
  <si>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</si>
  <si>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</si>
  <si>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</si>
  <si>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</si>
  <si>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</si>
  <si>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</si>
  <si>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</si>
  <si>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</si>
  <si>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</si>
  <si>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</si>
  <si>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</si>
  <si>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</si>
  <si>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</si>
  <si>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</si>
  <si>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</si>
  <si>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</si>
  <si>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</si>
  <si>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</si>
  <si>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</si>
  <si>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</si>
  <si>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</si>
  <si>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</si>
  <si>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</si>
  <si>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</si>
  <si>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</si>
  <si>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</si>
  <si>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</si>
  <si>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</si>
  <si>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</si>
  <si>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</si>
  <si>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</si>
  <si>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</si>
  <si>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</si>
  <si>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</si>
  <si>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</si>
  <si>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</si>
  <si>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</si>
  <si>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</si>
  <si>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</si>
  <si>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</si>
  <si>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</si>
  <si>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</si>
  <si>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</si>
  <si>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</si>
  <si>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</si>
  <si>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</si>
  <si>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</si>
  <si>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</si>
  <si>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</si>
  <si>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</si>
  <si>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</si>
  <si>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</si>
  <si>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</si>
  <si>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</si>
  <si>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</si>
  <si>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</si>
  <si>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</si>
  <si>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</si>
  <si>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</si>
  <si>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</si>
  <si>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</si>
  <si>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</si>
  <si>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</si>
  <si>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</si>
  <si>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</si>
  <si>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</si>
  <si>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</si>
  <si>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</si>
  <si>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</si>
  <si>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</si>
  <si>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</si>
  <si>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</si>
  <si>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</si>
  <si>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</si>
  <si>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</si>
  <si>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</si>
  <si>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</si>
  <si>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</si>
  <si>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</si>
  <si>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</si>
  <si>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</si>
  <si>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</si>
  <si>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</si>
  <si>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</si>
  <si>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</si>
  <si>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</si>
  <si>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</si>
  <si>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</si>
  <si>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</si>
  <si>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</si>
  <si>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</si>
  <si>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</si>
  <si>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</si>
  <si>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</si>
  <si>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</si>
  <si>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</si>
  <si>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</si>
  <si>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</si>
  <si>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</si>
  <si>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</si>
  <si>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</si>
  <si>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</si>
  <si>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</si>
  <si>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</si>
  <si>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</si>
  <si>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</si>
  <si>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</si>
  <si>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</si>
  <si>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</si>
  <si>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</si>
  <si>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</si>
  <si>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</si>
  <si>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</si>
  <si>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</si>
  <si>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</si>
  <si>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</si>
  <si>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</si>
  <si>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</si>
  <si>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</si>
  <si>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</si>
  <si>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</si>
  <si>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</si>
  <si>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</si>
  <si>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</si>
  <si>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</si>
  <si>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</si>
  <si>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</si>
  <si>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</si>
  <si>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</si>
  <si>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</si>
  <si>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</si>
  <si>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</si>
  <si>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</si>
  <si>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</si>
  <si>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</si>
  <si>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</si>
  <si>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</si>
  <si>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</si>
  <si>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</si>
  <si>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</si>
  <si>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</si>
  <si>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</si>
  <si>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</si>
  <si>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</si>
  <si>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</si>
  <si>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</si>
  <si>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</si>
  <si>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</si>
  <si>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</si>
  <si>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</si>
  <si>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</si>
  <si>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</si>
  <si>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</si>
  <si>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</si>
  <si>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</si>
  <si>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</si>
  <si>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</si>
  <si>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</si>
  <si>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</si>
  <si>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</si>
  <si>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</si>
  <si>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</si>
  <si>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</si>
  <si>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</si>
  <si>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</si>
  <si>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</si>
  <si>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</si>
  <si>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</si>
  <si>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</si>
  <si>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</si>
  <si>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</si>
  <si>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</si>
  <si>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</si>
  <si>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</si>
  <si>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</si>
  <si>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</si>
  <si>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</si>
  <si>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</si>
  <si>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</si>
  <si>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</si>
  <si>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</si>
  <si>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</si>
  <si>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</si>
  <si>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</si>
  <si>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</si>
  <si>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</si>
  <si>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</si>
  <si>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</si>
  <si>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</si>
  <si>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</si>
  <si>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</si>
  <si>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</si>
  <si>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</si>
  <si>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</si>
  <si>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</si>
  <si>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</si>
  <si>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</si>
  <si>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</si>
  <si>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</si>
  <si>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</si>
  <si>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</si>
  <si>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</si>
  <si>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</si>
  <si>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</si>
  <si>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</si>
  <si>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</si>
  <si>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</si>
  <si>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</si>
  <si>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</si>
  <si>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</si>
  <si>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</si>
  <si>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</si>
  <si>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</si>
  <si>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</si>
  <si>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</si>
  <si>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</si>
  <si>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</si>
  <si>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</si>
  <si>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</si>
  <si>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</si>
  <si>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</si>
  <si>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</si>
  <si>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</si>
  <si>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</si>
  <si>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</si>
  <si>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</si>
  <si>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</si>
  <si>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</si>
  <si>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</si>
  <si>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</si>
  <si>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</si>
  <si>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</si>
  <si>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</si>
  <si>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</si>
  <si>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</si>
  <si>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</si>
  <si>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</si>
  <si>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</si>
  <si>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</si>
  <si>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</si>
  <si>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</si>
  <si>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</si>
  <si>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</si>
  <si>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</si>
  <si>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</si>
  <si>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</si>
  <si>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</si>
  <si>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</si>
  <si>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</si>
  <si>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</si>
  <si>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</si>
  <si>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</si>
  <si>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</si>
  <si>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</si>
  <si>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</si>
  <si>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</si>
  <si>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</si>
  <si>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</si>
  <si>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</si>
  <si>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</si>
  <si>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</si>
  <si>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</si>
  <si>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</si>
  <si>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</si>
  <si>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</si>
  <si>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</si>
  <si>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</si>
  <si>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</si>
  <si>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</si>
  <si>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</si>
  <si>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</si>
  <si>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</si>
  <si>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</si>
  <si>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</si>
  <si>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</si>
  <si>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</si>
  <si>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</si>
  <si>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</si>
  <si>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</si>
  <si>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</si>
  <si>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</si>
  <si>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</si>
  <si>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</si>
  <si>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</si>
  <si>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</si>
  <si>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</si>
  <si>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</si>
  <si>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</si>
  <si>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</si>
  <si>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</si>
  <si>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</si>
  <si>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</si>
  <si>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</si>
  <si>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</si>
  <si>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</si>
  <si>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</si>
  <si>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</si>
  <si>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</si>
  <si>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</si>
  <si>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</si>
  <si>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</si>
  <si>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</si>
  <si>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</si>
  <si>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</si>
  <si>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</si>
  <si>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</si>
  <si>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</si>
  <si>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</si>
  <si>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</si>
  <si>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</si>
  <si>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</si>
  <si>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</si>
  <si>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</si>
  <si>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</si>
  <si>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</si>
  <si>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</si>
  <si>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</si>
  <si>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</si>
  <si>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</si>
  <si>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</si>
  <si>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</si>
  <si>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</si>
  <si>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</si>
  <si>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</si>
  <si>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</si>
  <si>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</si>
  <si>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</si>
  <si>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</si>
  <si>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</si>
  <si>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</si>
  <si>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</si>
  <si>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</si>
  <si>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</si>
  <si>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</si>
  <si>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</si>
  <si>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</si>
  <si>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</si>
  <si>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</si>
  <si>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</si>
  <si>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</si>
  <si>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</si>
  <si>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</si>
  <si>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</si>
  <si>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</si>
  <si>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</si>
  <si>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</si>
  <si>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</si>
  <si>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</si>
  <si>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</si>
  <si>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</si>
  <si>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</si>
  <si>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</si>
  <si>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</si>
  <si>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</si>
  <si>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</si>
  <si>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</si>
  <si>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</si>
  <si>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</si>
  <si>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</si>
  <si>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</si>
  <si>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</si>
  <si>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</si>
  <si>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</si>
  <si>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</si>
  <si>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</si>
  <si>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</si>
  <si>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</si>
  <si>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</si>
  <si>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</si>
  <si>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</si>
  <si>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</si>
  <si>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</si>
  <si>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</si>
  <si>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</si>
  <si>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</si>
  <si>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</si>
  <si>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</si>
  <si>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</si>
  <si>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</si>
  <si>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</si>
  <si>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</si>
  <si>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</si>
  <si>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</si>
  <si>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</si>
  <si>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</si>
  <si>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</si>
  <si>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</si>
  <si>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</si>
  <si>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</si>
  <si>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</si>
  <si>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</si>
  <si>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</si>
  <si>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</si>
  <si>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</si>
  <si>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</si>
  <si>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</si>
  <si>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</si>
  <si>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</si>
  <si>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</si>
  <si>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</si>
  <si>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</si>
  <si>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</si>
  <si>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</si>
  <si>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</si>
  <si>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</si>
  <si>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</si>
  <si>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</si>
  <si>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</si>
  <si>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</si>
  <si>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</si>
  <si>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</si>
  <si>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</si>
  <si>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</si>
  <si>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</si>
  <si>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</si>
  <si>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</si>
  <si>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</si>
  <si>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</si>
  <si>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</si>
  <si>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</si>
  <si>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</si>
  <si>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</si>
  <si>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</si>
  <si>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</si>
  <si>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</si>
  <si>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</si>
  <si>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</si>
  <si>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</si>
  <si>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</si>
  <si>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</si>
  <si>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</si>
  <si>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</si>
  <si>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</si>
  <si>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</si>
  <si>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</si>
  <si>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</si>
  <si>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</si>
  <si>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</si>
  <si>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</si>
  <si>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</si>
  <si>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</si>
  <si>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</si>
  <si>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</si>
  <si>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</si>
  <si>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</si>
  <si>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</si>
  <si>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</si>
  <si>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</si>
  <si>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</si>
  <si>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</si>
  <si>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</si>
  <si>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</si>
  <si>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</si>
  <si>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</si>
  <si>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</si>
  <si>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</si>
  <si>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</si>
  <si>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</si>
  <si>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</si>
  <si>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</si>
  <si>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</si>
  <si>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</si>
  <si>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</si>
  <si>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</si>
  <si>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</si>
  <si>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</si>
  <si>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</si>
  <si>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</si>
  <si>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</si>
  <si>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</si>
  <si>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</si>
  <si>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</si>
  <si>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</si>
  <si>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</si>
  <si>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</si>
  <si>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</si>
  <si>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</si>
  <si>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</si>
  <si>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</si>
  <si>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</si>
  <si>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</si>
  <si>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</si>
  <si>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</si>
  <si>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</si>
  <si>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</si>
  <si>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</si>
  <si>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</si>
  <si>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</si>
  <si>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</si>
  <si>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</si>
  <si>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</si>
  <si>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</si>
  <si>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</si>
  <si>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</si>
  <si>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</si>
  <si>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</si>
  <si>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</si>
  <si>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</si>
  <si>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</si>
  <si>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</si>
  <si>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</si>
  <si>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</si>
  <si>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</si>
  <si>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</si>
  <si>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</si>
  <si>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</si>
  <si>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</si>
  <si>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</si>
  <si>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</si>
  <si>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</si>
  <si>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</si>
  <si>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</si>
  <si>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</si>
  <si>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</si>
  <si>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</si>
  <si>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</si>
  <si>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</si>
  <si>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</si>
  <si>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</si>
  <si>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</si>
  <si>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</si>
  <si>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</si>
  <si>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</si>
  <si>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</si>
  <si>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</si>
  <si>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</si>
  <si>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</si>
  <si>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</si>
  <si>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</si>
  <si>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</si>
  <si>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</si>
  <si>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</si>
  <si>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</si>
  <si>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</si>
  <si>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</si>
  <si>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</si>
  <si>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</si>
  <si>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</si>
  <si>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</si>
  <si>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</si>
  <si>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</si>
  <si>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</si>
  <si>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</si>
  <si>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</si>
  <si>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</si>
  <si>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</si>
  <si>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</si>
  <si>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</si>
  <si>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</si>
  <si>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</si>
  <si>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</si>
  <si>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</si>
  <si>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</si>
  <si>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</si>
  <si>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</si>
  <si>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</si>
  <si>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</si>
  <si>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</si>
  <si>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</si>
  <si>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</si>
  <si>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</si>
  <si>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</si>
  <si>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</si>
  <si>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</si>
  <si>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</si>
  <si>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</si>
  <si>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</si>
  <si>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</si>
  <si>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</si>
  <si>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</si>
  <si>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</si>
  <si>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</si>
  <si>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</si>
  <si>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</si>
  <si>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</si>
  <si>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</si>
  <si>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</si>
  <si>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</si>
  <si>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</si>
  <si>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</si>
  <si>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</si>
  <si>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</si>
  <si>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</si>
  <si>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</si>
  <si>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</si>
  <si>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</si>
  <si>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</si>
  <si>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</si>
  <si>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</si>
  <si>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</si>
  <si>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</si>
  <si>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</si>
  <si>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</si>
  <si>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</si>
  <si>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</si>
  <si>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</si>
  <si>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</si>
  <si>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</si>
  <si>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</si>
  <si>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</si>
  <si>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</si>
  <si>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</si>
  <si>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</si>
  <si>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</si>
  <si>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</si>
  <si>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</si>
  <si>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</si>
  <si>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</si>
  <si>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</si>
  <si>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</si>
  <si>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</si>
  <si>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</si>
  <si>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</si>
  <si>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</si>
  <si>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</si>
  <si>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</si>
  <si>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</si>
  <si>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</si>
  <si>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</si>
  <si>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</si>
  <si>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</si>
  <si>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</si>
  <si>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</si>
  <si>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</si>
  <si>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</si>
  <si>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</si>
  <si>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</si>
  <si>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</si>
  <si>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</si>
  <si>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</si>
  <si>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</si>
  <si>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</si>
  <si>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</si>
  <si>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</si>
  <si>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</si>
  <si>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</si>
  <si>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</si>
  <si>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</si>
  <si>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</si>
  <si>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</si>
  <si>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</si>
  <si>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</si>
  <si>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</si>
  <si>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</si>
  <si>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</si>
  <si>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</si>
  <si>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</si>
  <si>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</si>
  <si>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</si>
  <si>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</si>
  <si>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</si>
  <si>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</si>
  <si>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</si>
  <si>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</si>
  <si>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</si>
  <si>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</si>
  <si>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</si>
  <si>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</si>
  <si>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</si>
  <si>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</si>
  <si>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</si>
  <si>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</si>
  <si>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</si>
  <si>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</si>
  <si>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</si>
  <si>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</si>
  <si>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</si>
  <si>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</si>
  <si>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</si>
  <si>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</si>
  <si>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</si>
  <si>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</si>
  <si>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</si>
  <si>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</si>
  <si>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</si>
  <si>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</si>
  <si>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</si>
  <si>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</si>
  <si>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</si>
  <si>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</si>
  <si>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</si>
  <si>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</si>
  <si>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</si>
  <si>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</si>
  <si>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</si>
  <si>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</si>
  <si>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</si>
  <si>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</si>
  <si>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</si>
  <si>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</si>
  <si>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</si>
  <si>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</si>
  <si>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</si>
  <si>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</si>
  <si>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</si>
  <si>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</si>
  <si>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</si>
  <si>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</si>
  <si>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</si>
  <si>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</si>
  <si>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</si>
  <si>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</si>
  <si>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</si>
  <si>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</si>
  <si>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</si>
  <si>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</si>
  <si>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</si>
  <si>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</si>
  <si>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</si>
  <si>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</si>
  <si>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</si>
  <si>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</si>
  <si>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</si>
  <si>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</si>
  <si>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</si>
  <si>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</si>
  <si>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</si>
  <si>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</si>
  <si>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</si>
  <si>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</si>
  <si>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</si>
  <si>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</si>
  <si>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</si>
  <si>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</si>
  <si>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</si>
  <si>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</si>
  <si>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</si>
  <si>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</si>
  <si>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</si>
  <si>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</si>
  <si>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</si>
  <si>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</si>
  <si>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</si>
  <si>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</si>
  <si>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</si>
  <si>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</si>
  <si>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</si>
  <si>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</si>
  <si>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</si>
  <si>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</si>
  <si>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</si>
  <si>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</si>
  <si>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</si>
  <si>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</si>
  <si>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</si>
  <si>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</si>
  <si>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</si>
  <si>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</si>
  <si>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</si>
  <si>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</si>
  <si>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</si>
  <si>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</si>
  <si>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</si>
  <si>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</si>
  <si>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</si>
  <si>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</si>
  <si>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</si>
  <si>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</si>
  <si>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</si>
  <si>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</si>
  <si>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</si>
  <si>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</si>
  <si>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</si>
  <si>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</si>
  <si>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</si>
  <si>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</si>
  <si>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</si>
  <si>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</si>
  <si>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</si>
  <si>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</si>
  <si>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</si>
  <si>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</si>
  <si>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</si>
  <si>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</si>
  <si>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</si>
  <si>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</si>
  <si>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</si>
  <si>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</si>
  <si>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</si>
  <si>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</si>
  <si>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</si>
  <si>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</si>
  <si>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</si>
  <si>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</si>
  <si>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</si>
  <si>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</si>
  <si>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</si>
  <si>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</si>
  <si>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</si>
  <si>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</si>
  <si>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</si>
  <si>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</si>
  <si>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</si>
  <si>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</si>
  <si>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</si>
  <si>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</si>
  <si>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</si>
  <si>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</si>
  <si>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</si>
  <si>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</si>
  <si>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</si>
  <si>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</si>
  <si>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</si>
  <si>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</si>
  <si>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</si>
  <si>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</si>
  <si>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</si>
  <si>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</si>
  <si>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</si>
  <si>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</si>
  <si>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</si>
  <si>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</si>
  <si>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</si>
  <si>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</si>
  <si>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</si>
  <si>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</si>
  <si>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</si>
  <si>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</si>
  <si>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</si>
  <si>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</si>
  <si>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</si>
  <si>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</si>
  <si>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</si>
  <si>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</si>
  <si>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</si>
  <si>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</si>
  <si>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</si>
  <si>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</si>
  <si>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</si>
  <si>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</si>
  <si>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</si>
  <si>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</si>
  <si>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</si>
  <si>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</si>
  <si>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</si>
  <si>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</si>
  <si>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</si>
  <si>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</si>
  <si>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</si>
  <si>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</si>
  <si>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</si>
  <si>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</si>
  <si>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</si>
  <si>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</si>
  <si>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</si>
  <si>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</si>
  <si>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</si>
  <si>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</si>
  <si>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</si>
  <si>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</si>
  <si>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</si>
  <si>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</si>
  <si>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</si>
  <si>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</si>
  <si>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</si>
  <si>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</si>
  <si>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</si>
  <si>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</si>
  <si>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</si>
  <si>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</si>
  <si>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</si>
  <si>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</si>
  <si>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</si>
  <si>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</si>
  <si>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</si>
  <si>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</si>
  <si>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</si>
  <si>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</si>
  <si>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</si>
  <si>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</si>
  <si>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</si>
  <si>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</si>
  <si>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</si>
  <si>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</si>
  <si>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</si>
  <si>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</si>
  <si>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</si>
  <si>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</si>
  <si>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</si>
  <si>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</si>
  <si>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</si>
  <si>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</si>
  <si>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</si>
  <si>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</si>
  <si>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</si>
  <si>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</si>
  <si>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</si>
  <si>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</si>
  <si>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</si>
  <si>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</si>
  <si>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</si>
  <si>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</si>
  <si>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</si>
  <si>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</si>
  <si>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</si>
  <si>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</si>
  <si>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</si>
  <si>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</si>
  <si>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</si>
  <si>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</si>
  <si>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</si>
  <si>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</si>
  <si>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</si>
  <si>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</si>
  <si>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</si>
  <si>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</si>
  <si>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</si>
  <si>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</si>
  <si>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</si>
  <si>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</si>
  <si>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</si>
  <si>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</si>
  <si>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</si>
  <si>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</si>
  <si>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</si>
  <si>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</si>
  <si>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</si>
  <si>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</si>
  <si>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</si>
  <si>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</si>
  <si>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</si>
  <si>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</si>
  <si>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</si>
  <si>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</si>
  <si>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</si>
  <si>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</si>
  <si>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</si>
  <si>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</si>
  <si>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</si>
  <si>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</si>
  <si>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</si>
  <si>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</si>
  <si>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</si>
  <si>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</si>
  <si>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</si>
  <si>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</si>
  <si>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</si>
  <si>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</si>
  <si>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</si>
  <si>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</si>
  <si>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</si>
  <si>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</si>
  <si>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</si>
  <si>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</si>
  <si>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</si>
  <si>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</si>
  <si>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</si>
  <si>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</si>
  <si>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</si>
  <si>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</si>
  <si>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</si>
  <si>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</si>
  <si>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</si>
  <si>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</si>
  <si>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</si>
  <si>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</si>
  <si>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</si>
  <si>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</si>
  <si>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</si>
  <si>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</si>
  <si>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</si>
  <si>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</si>
  <si>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</si>
  <si>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</si>
  <si>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</si>
  <si>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</si>
  <si>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</si>
  <si>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</si>
  <si>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</si>
  <si>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</si>
  <si>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</si>
  <si>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</si>
  <si>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</si>
  <si>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</si>
  <si>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</si>
  <si>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</si>
  <si>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</si>
  <si>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</si>
  <si>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</si>
  <si>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</si>
  <si>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</si>
  <si>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</si>
  <si>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</si>
  <si>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</si>
  <si>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</si>
  <si>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</si>
  <si>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</si>
  <si>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</si>
  <si>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</si>
  <si>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</si>
  <si>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</si>
  <si>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</si>
  <si>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</si>
  <si>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</si>
  <si>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</si>
  <si>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</si>
  <si>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</si>
  <si>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</si>
  <si>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</si>
  <si>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</si>
  <si>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</si>
  <si>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</si>
  <si>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</si>
  <si>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</si>
  <si>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</si>
  <si>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</si>
  <si>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</si>
  <si>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</si>
  <si>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</si>
  <si>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</si>
  <si>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</si>
  <si>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</si>
  <si>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</si>
  <si>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</si>
  <si>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</si>
  <si>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</si>
  <si>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</si>
  <si>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</si>
  <si>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</si>
  <si>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</si>
  <si>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</si>
  <si>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</si>
  <si>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</si>
  <si>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</si>
  <si>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</si>
  <si>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</si>
  <si>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</si>
  <si>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</si>
  <si>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</si>
  <si>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</si>
  <si>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</si>
  <si>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</si>
  <si>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</si>
  <si>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</si>
  <si>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</si>
  <si>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</si>
  <si>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</si>
  <si>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</si>
  <si>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</si>
  <si>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</si>
  <si>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</si>
  <si>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</si>
  <si>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</si>
  <si>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</si>
  <si>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</si>
  <si>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</si>
  <si>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</si>
  <si>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</si>
  <si>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</si>
  <si>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</si>
  <si>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</si>
  <si>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</si>
  <si>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</si>
  <si>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</si>
  <si>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</si>
  <si>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</si>
  <si>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</si>
  <si>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</si>
  <si>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</si>
  <si>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</si>
  <si>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</si>
  <si>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</si>
  <si>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</si>
  <si>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</si>
  <si>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</si>
  <si>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</si>
  <si>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</si>
  <si>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</si>
  <si>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</si>
  <si>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</si>
  <si>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</si>
  <si>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</si>
  <si>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</si>
  <si>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</si>
  <si>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</si>
  <si>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</si>
  <si>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</si>
  <si>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</si>
  <si>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</si>
  <si>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</si>
  <si>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</si>
  <si>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</si>
  <si>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</si>
  <si>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</si>
  <si>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</si>
  <si>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</si>
  <si>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</si>
  <si>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</si>
  <si>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</si>
  <si>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</si>
  <si>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</si>
  <si>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</si>
  <si>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</si>
  <si>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</si>
  <si>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</si>
  <si>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</si>
  <si>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</si>
  <si>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</si>
  <si>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</si>
  <si>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</si>
  <si>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</si>
  <si>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</si>
  <si>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</si>
  <si>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</si>
  <si>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</si>
  <si>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</si>
  <si>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</si>
  <si>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</si>
  <si>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</si>
  <si>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</si>
  <si>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</si>
  <si>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</si>
  <si>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</si>
  <si>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</si>
  <si>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</si>
  <si>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</si>
  <si>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</si>
  <si>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</si>
  <si>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</si>
  <si>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</si>
  <si>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</si>
  <si>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</si>
  <si>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</si>
  <si>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</si>
  <si>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</si>
  <si>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</si>
  <si>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</si>
  <si>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</si>
  <si>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</si>
  <si>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</si>
  <si>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</si>
  <si>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</si>
  <si>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</si>
  <si>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</si>
  <si>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</si>
  <si>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</si>
  <si>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</si>
  <si>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</si>
  <si>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</si>
  <si>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</si>
  <si>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</si>
  <si>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</si>
  <si>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</si>
  <si>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</si>
  <si>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</si>
  <si>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</si>
  <si>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</si>
  <si>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</si>
  <si>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</si>
  <si>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</si>
  <si>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</si>
  <si>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</si>
  <si>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</si>
  <si>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</si>
  <si>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</si>
  <si>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</si>
  <si>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</si>
  <si>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</si>
  <si>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</si>
  <si>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</si>
  <si>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</si>
  <si>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</si>
  <si>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</si>
  <si>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</si>
  <si>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</si>
  <si>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</si>
  <si>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</si>
  <si>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</si>
  <si>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</si>
  <si>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</si>
  <si>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</si>
  <si>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</si>
  <si>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</si>
  <si>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</si>
  <si>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</si>
  <si>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</si>
  <si>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</si>
  <si>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</si>
  <si>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</si>
  <si>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</si>
  <si>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</si>
  <si>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</si>
  <si>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</si>
  <si>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</si>
  <si>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</si>
  <si>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</si>
  <si>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</si>
  <si>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</si>
  <si>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</si>
  <si>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</si>
  <si>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</si>
  <si>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</si>
  <si>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</si>
  <si>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</si>
  <si>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</si>
  <si>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</si>
  <si>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</si>
  <si>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</si>
  <si>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</si>
  <si>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</si>
  <si>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</si>
  <si>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</si>
  <si>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</si>
  <si>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</si>
  <si>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</si>
  <si>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</si>
  <si>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</si>
  <si>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</si>
  <si>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</si>
  <si>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</si>
  <si>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</si>
  <si>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</si>
  <si>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</si>
  <si>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</si>
  <si>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</si>
  <si>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</si>
  <si>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</si>
  <si>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</si>
  <si>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</si>
  <si>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</si>
  <si>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</si>
  <si>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</si>
  <si>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</si>
  <si>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</si>
  <si>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</si>
  <si>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</si>
  <si>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</si>
  <si>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</si>
  <si>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</si>
  <si>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</si>
  <si>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</si>
  <si>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</si>
  <si>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</si>
  <si>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</si>
  <si>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</si>
  <si>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</si>
  <si>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</si>
  <si>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</si>
  <si>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</si>
  <si>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</si>
  <si>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</si>
  <si>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</si>
  <si>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</si>
  <si>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</si>
  <si>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</si>
  <si>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</si>
  <si>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</si>
  <si>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</si>
  <si>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</si>
  <si>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</si>
  <si>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</si>
  <si>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</si>
  <si>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</si>
  <si>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</si>
  <si>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</si>
  <si>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</si>
  <si>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</si>
  <si>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</si>
  <si>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</si>
  <si>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</si>
  <si>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</si>
  <si>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</si>
  <si>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</si>
  <si>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</si>
  <si>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</si>
  <si>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</si>
  <si>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</si>
  <si>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</si>
  <si>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</si>
  <si>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</si>
  <si>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</si>
  <si>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</si>
  <si>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</si>
  <si>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</si>
  <si>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</si>
  <si>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</si>
  <si>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</si>
  <si>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</si>
  <si>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</si>
  <si>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</si>
  <si>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</si>
  <si>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</si>
  <si>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</si>
  <si>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</si>
  <si>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</si>
  <si>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</si>
  <si>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</si>
  <si>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</si>
  <si>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</si>
  <si>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</si>
  <si>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</si>
  <si>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</si>
  <si>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</si>
  <si>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</si>
  <si>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</si>
  <si>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</si>
  <si>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</si>
  <si>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</si>
  <si>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</si>
  <si>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</si>
  <si>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</si>
  <si>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</si>
  <si>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</si>
  <si>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</si>
  <si>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</si>
  <si>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</si>
  <si>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</si>
  <si>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</si>
  <si>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</si>
  <si>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</si>
  <si>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</si>
  <si>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</si>
  <si>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</si>
  <si>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</si>
  <si>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</si>
  <si>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</si>
  <si>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</si>
  <si>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</si>
  <si>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</si>
  <si>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</si>
  <si>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</si>
  <si>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</si>
  <si>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</si>
  <si>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</si>
  <si>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</si>
  <si>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</si>
  <si>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</si>
  <si>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</si>
  <si>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</si>
  <si>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</si>
  <si>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</si>
  <si>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</si>
  <si>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</si>
  <si>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</si>
  <si>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</si>
  <si>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</si>
  <si>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</si>
  <si>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</si>
  <si>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</si>
  <si>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</si>
  <si>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</si>
  <si>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</si>
  <si>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</si>
  <si>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</si>
  <si>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</si>
  <si>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</si>
  <si>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</si>
  <si>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</si>
  <si>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</si>
  <si>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</si>
  <si>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</si>
  <si>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</si>
  <si>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</si>
  <si>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</si>
  <si>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</si>
  <si>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</si>
  <si>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</si>
  <si>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</si>
  <si>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</si>
  <si>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</si>
  <si>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</si>
  <si>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</si>
  <si>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</si>
  <si>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</si>
  <si>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</si>
  <si>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</si>
  <si>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</si>
  <si>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</si>
  <si>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</si>
  <si>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</si>
  <si>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</si>
  <si>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</si>
  <si>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</si>
  <si>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</si>
  <si>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</si>
  <si>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</si>
  <si>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</si>
  <si>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</si>
  <si>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</si>
  <si>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</si>
  <si>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</si>
  <si>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</si>
  <si>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</si>
  <si>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</si>
  <si>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</si>
  <si>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</si>
  <si>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</si>
  <si>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</si>
  <si>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</si>
  <si>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</si>
  <si>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</si>
  <si>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</si>
  <si>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</si>
  <si>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</si>
  <si>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</si>
  <si>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</si>
  <si>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</si>
  <si>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</si>
  <si>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</si>
  <si>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</si>
  <si>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</si>
  <si>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</si>
  <si>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</si>
  <si>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</si>
  <si>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</si>
  <si>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</si>
  <si>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</si>
  <si>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</si>
  <si>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</si>
  <si>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</si>
  <si>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</si>
  <si>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</si>
  <si>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</si>
  <si>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</si>
  <si>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</si>
  <si>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</si>
  <si>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</si>
  <si>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</si>
  <si>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</si>
  <si>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</si>
  <si>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</si>
  <si>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</si>
  <si>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</si>
  <si>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</si>
  <si>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</si>
  <si>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</si>
  <si>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</si>
  <si>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</si>
  <si>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</si>
  <si>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</si>
  <si>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</si>
  <si>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</si>
  <si>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</si>
  <si>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</si>
  <si>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</si>
  <si>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</si>
  <si>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</si>
  <si>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</si>
  <si>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</si>
  <si>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</si>
  <si>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</si>
  <si>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</si>
  <si>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</si>
  <si>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</si>
  <si>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</si>
  <si>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</si>
  <si>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</si>
  <si>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</si>
  <si>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</si>
  <si>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</si>
  <si>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</si>
  <si>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</si>
  <si>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</si>
  <si>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</si>
  <si>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</si>
  <si>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</si>
  <si>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</si>
  <si>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</si>
  <si>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</si>
  <si>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</si>
  <si>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</si>
  <si>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</si>
  <si>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</si>
  <si>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</si>
  <si>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</si>
  <si>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</si>
  <si>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</si>
  <si>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</si>
  <si>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</si>
  <si>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</si>
  <si>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</si>
  <si>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</si>
  <si>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</si>
  <si>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</si>
  <si>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</si>
  <si>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</si>
  <si>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</si>
  <si>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</si>
  <si>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</si>
  <si>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</si>
  <si>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</si>
  <si>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</si>
  <si>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</si>
  <si>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</si>
  <si>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</si>
  <si>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</si>
  <si>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</si>
  <si>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</si>
  <si>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</si>
  <si>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</si>
  <si>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</si>
  <si>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</si>
  <si>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</si>
  <si>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</si>
  <si>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</si>
  <si>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</si>
  <si>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</si>
  <si>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</si>
  <si>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</si>
  <si>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</si>
  <si>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</si>
  <si>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</si>
  <si>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</si>
  <si>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</si>
  <si>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</si>
  <si>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</si>
  <si>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</si>
  <si>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</si>
  <si>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</si>
  <si>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</si>
  <si>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</si>
  <si>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</si>
  <si>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</si>
  <si>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</si>
  <si>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</si>
  <si>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</si>
  <si>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</si>
  <si>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</si>
  <si>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</si>
  <si>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</si>
  <si>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</si>
  <si>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</si>
  <si>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</si>
  <si>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</si>
  <si>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</si>
  <si>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</si>
  <si>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</si>
  <si>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</si>
  <si>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</si>
  <si>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</si>
  <si>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</si>
  <si>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</si>
  <si>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</si>
  <si>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</si>
  <si>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</si>
  <si>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</si>
  <si>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</si>
  <si>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</si>
  <si>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</si>
  <si>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</si>
  <si>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</si>
  <si>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</si>
  <si>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</si>
  <si>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</si>
  <si>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</si>
  <si>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</si>
  <si>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</si>
  <si>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</si>
  <si>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</si>
  <si>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</si>
  <si>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</si>
  <si>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</si>
  <si>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</si>
  <si>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</si>
  <si>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</si>
  <si>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</si>
  <si>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</si>
  <si>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</si>
  <si>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</si>
  <si>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</si>
  <si>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</si>
  <si>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</si>
  <si>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</si>
  <si>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</si>
  <si>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</si>
  <si>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</si>
  <si>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</si>
  <si>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</si>
  <si>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</si>
  <si>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</si>
  <si>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</si>
  <si>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</si>
  <si>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</si>
  <si>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</si>
  <si>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</si>
  <si>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</si>
  <si>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</si>
  <si>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</si>
  <si>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</si>
  <si>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</si>
  <si>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</si>
  <si>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</si>
  <si>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</si>
  <si>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</si>
  <si>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</si>
  <si>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</si>
  <si>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</si>
  <si>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</si>
  <si>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</si>
  <si>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</si>
  <si>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</si>
  <si>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</si>
  <si>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</si>
  <si>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</si>
  <si>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</si>
  <si>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</si>
  <si>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</si>
  <si>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</si>
  <si>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</si>
  <si>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</si>
  <si>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</si>
  <si>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</si>
  <si>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</si>
  <si>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</si>
  <si>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</si>
  <si>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</si>
  <si>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</si>
  <si>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</si>
  <si>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</si>
  <si>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</si>
  <si>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</si>
  <si>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</si>
  <si>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</si>
  <si>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</si>
  <si>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</si>
  <si>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</si>
  <si>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</si>
  <si>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</si>
  <si>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</si>
  <si>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</si>
  <si>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</si>
  <si>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</si>
  <si>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</si>
  <si>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</si>
  <si>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</si>
  <si>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</si>
  <si>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</si>
  <si>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</si>
  <si>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</si>
  <si>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</si>
  <si>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</si>
  <si>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</si>
  <si>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</si>
  <si>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</si>
  <si>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</si>
  <si>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</si>
  <si>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</si>
  <si>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</si>
  <si>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</si>
  <si>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</si>
  <si>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</si>
  <si>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</si>
  <si>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</si>
  <si>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</si>
  <si>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</si>
  <si>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</si>
  <si>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</si>
  <si>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</si>
  <si>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</si>
  <si>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</si>
  <si>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</si>
  <si>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</si>
  <si>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</si>
  <si>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</si>
  <si>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</si>
  <si>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</si>
  <si>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</si>
  <si>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</si>
  <si>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</si>
  <si>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</si>
  <si>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</si>
  <si>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</si>
  <si>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</si>
  <si>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</si>
  <si>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</si>
  <si>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</si>
  <si>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</si>
  <si>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</si>
  <si>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</si>
  <si>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</si>
  <si>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</si>
  <si>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</si>
  <si>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</si>
  <si>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</si>
  <si>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</si>
  <si>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</si>
  <si>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</si>
  <si>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</si>
  <si>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</si>
  <si>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</si>
  <si>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</si>
  <si>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</si>
  <si>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</si>
  <si>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</si>
  <si>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</si>
  <si>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</si>
  <si>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</si>
  <si>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</si>
  <si>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</si>
  <si>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</si>
  <si>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</si>
  <si>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</si>
  <si>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</si>
  <si>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</si>
  <si>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</si>
  <si>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</si>
  <si>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</si>
  <si>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</si>
  <si>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</si>
  <si>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</si>
  <si>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</si>
  <si>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</si>
  <si>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</si>
  <si>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</si>
  <si>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</si>
  <si>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</si>
  <si>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</si>
  <si>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</si>
  <si>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</si>
  <si>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</si>
  <si>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</si>
  <si>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</si>
  <si>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</si>
  <si>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</si>
  <si>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</si>
  <si>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</si>
  <si>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</si>
  <si>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</si>
  <si>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</si>
  <si>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</si>
  <si>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</si>
  <si>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</si>
  <si>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</si>
  <si>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</si>
  <si>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</si>
  <si>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</si>
  <si>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</si>
  <si>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</si>
  <si>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</si>
  <si>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</si>
  <si>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</si>
  <si>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</si>
  <si>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</si>
  <si>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</si>
  <si>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</si>
  <si>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</si>
  <si>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</si>
  <si>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</si>
  <si>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</si>
  <si>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</si>
  <si>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</si>
  <si>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</si>
  <si>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</si>
  <si>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</si>
  <si>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</si>
  <si>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</si>
  <si>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</si>
  <si>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</si>
  <si>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</si>
  <si>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</si>
  <si>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</si>
  <si>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</si>
  <si>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</si>
  <si>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</si>
  <si>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</si>
  <si>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</si>
  <si>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</si>
  <si>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</si>
  <si>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</si>
  <si>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</si>
  <si>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</si>
  <si>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</si>
  <si>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</si>
  <si>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</si>
  <si>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</si>
  <si>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</si>
  <si>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</si>
  <si>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</si>
  <si>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</si>
  <si>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</si>
  <si>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</si>
  <si>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</si>
  <si>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</si>
  <si>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</si>
  <si>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</si>
  <si>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</si>
  <si>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</si>
  <si>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</si>
  <si>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</si>
  <si>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</si>
  <si>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</si>
  <si>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</si>
  <si>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</si>
  <si>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</si>
  <si>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</si>
  <si>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</si>
  <si>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</si>
  <si>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</si>
  <si>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</si>
  <si>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</si>
  <si>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</si>
  <si>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</si>
  <si>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</si>
  <si>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</si>
  <si>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</si>
  <si>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</si>
  <si>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</si>
  <si>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</si>
  <si>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</si>
  <si>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</si>
  <si>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</si>
  <si>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</si>
  <si>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</si>
  <si>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</si>
  <si>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</si>
  <si>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</si>
  <si>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</si>
  <si>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</si>
  <si>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</si>
  <si>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</si>
  <si>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</si>
  <si>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</si>
  <si>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</si>
  <si>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</si>
  <si>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</si>
  <si>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</si>
  <si>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</si>
  <si>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</si>
  <si>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</si>
  <si>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</si>
  <si>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</si>
  <si>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</si>
  <si>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</si>
  <si>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</si>
  <si>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</si>
  <si>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</si>
  <si>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</si>
  <si>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</si>
  <si>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</si>
  <si>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</si>
  <si>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</si>
  <si>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</si>
  <si>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</si>
  <si>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</si>
  <si>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</si>
  <si>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</si>
  <si>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</si>
  <si>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</si>
  <si>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</si>
  <si>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</si>
  <si>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</si>
  <si>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</si>
  <si>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</si>
  <si>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</si>
  <si>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</si>
  <si>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</si>
  <si>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</si>
  <si>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</si>
  <si>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</si>
  <si>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</si>
  <si>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</si>
  <si>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</si>
  <si>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</si>
  <si>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</si>
  <si>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</si>
  <si>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</si>
  <si>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</si>
  <si>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</si>
  <si>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</si>
  <si>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</si>
  <si>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</si>
  <si>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</si>
  <si>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</si>
  <si>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</si>
  <si>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</si>
  <si>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</si>
  <si>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</si>
  <si>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</si>
  <si>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</si>
  <si>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</si>
  <si>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</si>
  <si>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</si>
  <si>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</si>
  <si>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</si>
  <si>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</si>
  <si>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</si>
  <si>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</si>
  <si>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</si>
  <si>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</si>
  <si>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</si>
  <si>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</si>
  <si>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</si>
  <si>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</si>
  <si>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</si>
  <si>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</si>
  <si>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</si>
  <si>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</si>
  <si>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</si>
  <si>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</si>
  <si>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</si>
  <si>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</si>
  <si>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</si>
  <si>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</si>
  <si>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</si>
  <si>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</si>
  <si>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</si>
  <si>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</si>
  <si>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</si>
  <si>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</si>
  <si>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</si>
  <si>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</si>
  <si>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</si>
  <si>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</si>
  <si>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</si>
  <si>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</si>
  <si>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</si>
  <si>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</si>
  <si>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</si>
  <si>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</si>
  <si>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</si>
  <si>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</si>
  <si>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</si>
  <si>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</si>
  <si>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</si>
  <si>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</si>
  <si>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</si>
  <si>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</si>
  <si>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</si>
  <si>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</si>
  <si>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</si>
  <si>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</si>
  <si>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</si>
  <si>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</si>
  <si>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</si>
  <si>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</si>
  <si>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</si>
  <si>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</si>
  <si>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</si>
  <si>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</si>
  <si>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</si>
  <si>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</si>
  <si>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</si>
  <si>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</si>
  <si>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</si>
  <si>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</si>
  <si>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</si>
  <si>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</si>
  <si>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</si>
  <si>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</si>
  <si>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</si>
  <si>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</si>
  <si>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</si>
  <si>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</si>
  <si>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</si>
  <si>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</si>
  <si>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</si>
  <si>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</si>
  <si>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</si>
  <si>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</si>
  <si>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</si>
  <si>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</si>
  <si>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</si>
  <si>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</si>
  <si>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</si>
  <si>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</si>
  <si>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</si>
  <si>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</si>
  <si>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</si>
  <si>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</si>
  <si>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</si>
  <si>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</si>
  <si>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</si>
  <si>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</si>
  <si>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</si>
  <si>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</si>
  <si>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</si>
  <si>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</si>
  <si>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</si>
  <si>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</si>
  <si>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</si>
  <si>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</si>
  <si>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</si>
  <si>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</si>
  <si>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</si>
  <si>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</si>
  <si>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</si>
  <si>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</si>
  <si>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</si>
  <si>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</si>
  <si>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</si>
  <si>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</si>
  <si>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</si>
  <si>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</si>
  <si>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</si>
  <si>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</si>
  <si>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</si>
  <si>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</si>
  <si>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</si>
  <si>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</si>
  <si>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</si>
  <si>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</si>
  <si>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</si>
  <si>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</si>
  <si>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</si>
  <si>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</si>
  <si>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</si>
  <si>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</si>
  <si>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</si>
  <si>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</si>
  <si>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</si>
  <si>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</si>
  <si>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</si>
  <si>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</si>
  <si>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</si>
  <si>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</si>
  <si>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</si>
  <si>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</si>
  <si>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</si>
  <si>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</si>
  <si>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</si>
  <si>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</si>
  <si>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</si>
  <si>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</si>
  <si>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</si>
  <si>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</si>
  <si>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</si>
  <si>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</si>
  <si>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</si>
  <si>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</si>
  <si>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</si>
  <si>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</si>
  <si>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</si>
  <si>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</si>
  <si>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</si>
  <si>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</si>
  <si>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</si>
  <si>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</si>
  <si>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</si>
  <si>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</si>
  <si>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</si>
  <si>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</si>
  <si>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</si>
  <si>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</si>
  <si>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</si>
  <si>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</si>
  <si>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</si>
  <si>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</si>
  <si>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</si>
  <si>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</si>
  <si>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</si>
  <si>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</si>
  <si>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</si>
  <si>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</si>
  <si>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</si>
  <si>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</si>
  <si>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</si>
  <si>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</si>
  <si>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</si>
  <si>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</si>
  <si>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</si>
  <si>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</si>
  <si>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</si>
  <si>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</si>
  <si>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</si>
  <si>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</si>
  <si>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</si>
  <si>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</si>
  <si>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</si>
  <si>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</si>
  <si>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</si>
  <si>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</si>
  <si>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</si>
  <si>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</si>
  <si>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</si>
  <si>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</si>
  <si>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</si>
  <si>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</si>
  <si>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</si>
  <si>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</si>
  <si>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</si>
  <si>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</si>
  <si>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</si>
  <si>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</si>
  <si>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</si>
  <si>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</si>
  <si>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</si>
  <si>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</si>
  <si>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</si>
  <si>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</si>
  <si>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</si>
  <si>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</si>
  <si>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</si>
  <si>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</si>
  <si>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</si>
  <si>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</si>
  <si>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</si>
  <si>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</si>
  <si>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</si>
  <si>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</si>
  <si>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</si>
  <si>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</si>
  <si>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</si>
  <si>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</si>
  <si>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</si>
  <si>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</si>
  <si>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</si>
  <si>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</si>
  <si>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</si>
  <si>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</si>
  <si>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</si>
  <si>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</si>
  <si>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</si>
  <si>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</si>
  <si>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</si>
  <si>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</si>
  <si>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</si>
  <si>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</si>
  <si>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</si>
  <si>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</si>
  <si>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</si>
  <si>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</si>
  <si>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</si>
  <si>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</si>
  <si>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</si>
  <si>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</si>
  <si>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</si>
  <si>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</si>
  <si>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</si>
  <si>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</si>
  <si>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</si>
  <si>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</si>
  <si>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</si>
  <si>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</si>
  <si>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</si>
  <si>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</si>
  <si>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</si>
  <si>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</si>
  <si>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</si>
  <si>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</si>
  <si>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</si>
  <si>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</si>
  <si>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</si>
  <si>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</si>
  <si>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</si>
  <si>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</si>
  <si>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</si>
  <si>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</si>
  <si>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</si>
  <si>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</si>
  <si>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</si>
  <si>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</si>
  <si>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</si>
  <si>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</si>
  <si>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</si>
  <si>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</si>
  <si>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</si>
  <si>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</si>
  <si>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</si>
  <si>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</si>
  <si>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</si>
  <si>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</si>
  <si>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</si>
  <si>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</si>
  <si>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</si>
  <si>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</si>
  <si>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</si>
  <si>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</si>
  <si>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</si>
  <si>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</si>
  <si>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</si>
  <si>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</si>
  <si>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</si>
  <si>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</si>
  <si>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</si>
  <si>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</si>
  <si>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</si>
  <si>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</si>
  <si>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</si>
  <si>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</si>
  <si>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</si>
  <si>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</si>
  <si>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</si>
  <si>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</si>
  <si>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</si>
  <si>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</si>
  <si>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</si>
  <si>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</si>
  <si>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</si>
  <si>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</si>
  <si>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</si>
  <si>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</si>
  <si>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</si>
  <si>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</si>
  <si>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</si>
  <si>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</si>
  <si>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</si>
  <si>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</si>
  <si>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</si>
  <si>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</si>
  <si>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</si>
  <si>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</si>
  <si>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</si>
  <si>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</si>
  <si>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</si>
  <si>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</si>
  <si>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</si>
  <si>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</si>
  <si>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</si>
  <si>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</si>
  <si>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</si>
  <si>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</si>
  <si>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</si>
  <si>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</si>
  <si>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</si>
  <si>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</si>
  <si>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</si>
  <si>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</si>
  <si>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</si>
  <si>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</si>
  <si>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</si>
  <si>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</si>
  <si>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</si>
  <si>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</si>
  <si>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</si>
  <si>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</si>
  <si>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</si>
  <si>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</si>
  <si>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</si>
  <si>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</si>
  <si>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</si>
  <si>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</si>
  <si>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</si>
  <si>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</si>
  <si>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</si>
  <si>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</si>
  <si>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</si>
  <si>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</si>
  <si>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</si>
  <si>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</si>
  <si>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</si>
  <si>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</si>
  <si>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</si>
  <si>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</si>
  <si>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</si>
  <si>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</si>
  <si>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</si>
  <si>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</si>
  <si>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</si>
  <si>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</si>
  <si>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</si>
  <si>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</si>
  <si>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</si>
  <si>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</si>
  <si>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</si>
  <si>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</si>
  <si>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</si>
  <si>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</si>
  <si>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</si>
  <si>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</si>
  <si>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</si>
  <si>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</si>
  <si>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</si>
  <si>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</si>
  <si>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</si>
  <si>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</si>
  <si>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</si>
  <si>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</si>
  <si>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</si>
  <si>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</si>
  <si>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</si>
  <si>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</si>
  <si>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</si>
  <si>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</si>
  <si>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</si>
  <si>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</si>
  <si>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</si>
  <si>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</si>
  <si>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</si>
  <si>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</si>
  <si>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</si>
  <si>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</si>
  <si>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</si>
  <si>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</si>
  <si>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</si>
  <si>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</si>
  <si>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</si>
  <si>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</si>
  <si>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</si>
  <si>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</si>
  <si>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</si>
  <si>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</si>
  <si>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</si>
  <si>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</si>
  <si>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</si>
  <si>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</si>
  <si>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</si>
  <si>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</si>
  <si>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</si>
  <si>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</si>
  <si>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</si>
  <si>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</si>
  <si>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</si>
  <si>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</si>
  <si>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</si>
  <si>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</si>
  <si>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</si>
  <si>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</si>
  <si>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</si>
  <si>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</si>
  <si>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</si>
  <si>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</si>
  <si>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</si>
  <si>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</si>
  <si>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</si>
  <si>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</si>
  <si>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</si>
  <si>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</si>
  <si>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</si>
  <si>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</si>
  <si>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</si>
  <si>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</si>
  <si>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</si>
  <si>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</si>
  <si>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</si>
  <si>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</si>
  <si>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</si>
  <si>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</si>
  <si>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</si>
  <si>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</si>
  <si>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</si>
  <si>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</si>
  <si>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</si>
  <si>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</si>
  <si>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</si>
  <si>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</si>
  <si>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</si>
  <si>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</si>
  <si>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</si>
  <si>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</si>
  <si>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</si>
  <si>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</si>
  <si>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</si>
  <si>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</si>
  <si>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</si>
  <si>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</si>
  <si>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</si>
  <si>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</si>
  <si>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</si>
  <si>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</si>
  <si>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</si>
  <si>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</si>
  <si>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</si>
  <si>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</si>
  <si>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</si>
  <si>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</si>
  <si>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</si>
  <si>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</si>
  <si>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</si>
  <si>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</si>
  <si>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</si>
  <si>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</si>
  <si>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</si>
  <si>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</si>
  <si>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</si>
  <si>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</si>
  <si>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</si>
  <si>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</si>
  <si>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</si>
  <si>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</si>
  <si>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</si>
  <si>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</si>
  <si>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</si>
  <si>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</si>
  <si>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</si>
  <si>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</si>
  <si>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</si>
  <si>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</si>
  <si>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</si>
  <si>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</si>
  <si>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</si>
  <si>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</si>
  <si>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</si>
  <si>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</si>
  <si>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</si>
  <si>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</si>
  <si>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</si>
  <si>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</si>
  <si>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</si>
  <si>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</si>
  <si>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</si>
  <si>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</si>
  <si>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</si>
  <si>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</si>
  <si>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</si>
  <si>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</si>
  <si>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</si>
  <si>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</si>
  <si>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</si>
  <si>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</si>
  <si>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</si>
  <si>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</si>
  <si>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</si>
  <si>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</si>
  <si>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</si>
  <si>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</si>
  <si>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</si>
  <si>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</si>
  <si>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</si>
  <si>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</si>
  <si>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</si>
  <si>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</si>
  <si>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</si>
  <si>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</si>
  <si>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</si>
  <si>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</si>
  <si>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</si>
  <si>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</si>
  <si>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</si>
  <si>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</si>
  <si>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</si>
  <si>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</si>
  <si>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</si>
  <si>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</si>
  <si>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</si>
  <si>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</si>
  <si>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</si>
  <si>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</si>
  <si>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</si>
  <si>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</si>
  <si>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</si>
  <si>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</si>
  <si>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</si>
  <si>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</si>
  <si>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</si>
  <si>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</si>
  <si>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</si>
  <si>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</si>
  <si>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</si>
  <si>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</si>
  <si>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</si>
  <si>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</si>
  <si>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</si>
  <si>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</si>
  <si>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</si>
  <si>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</si>
  <si>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</si>
  <si>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</si>
  <si>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</si>
  <si>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</si>
  <si>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</si>
  <si>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</si>
  <si>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</si>
  <si>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</si>
  <si>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</si>
  <si>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</si>
  <si>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</si>
  <si>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</si>
  <si>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</si>
  <si>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</si>
  <si>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</si>
  <si>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</si>
  <si>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</si>
  <si>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</si>
  <si>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</si>
  <si>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</si>
  <si>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</si>
  <si>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</si>
  <si>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</si>
  <si>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</si>
  <si>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</si>
  <si>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</si>
  <si>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</si>
  <si>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</si>
  <si>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</si>
  <si>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</si>
  <si>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</si>
  <si>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</si>
  <si>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</si>
  <si>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</si>
  <si>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</si>
  <si>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</si>
  <si>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</si>
  <si>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</si>
  <si>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</si>
  <si>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</si>
  <si>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</si>
  <si>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</si>
  <si>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</si>
  <si>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</si>
  <si>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</si>
  <si>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</si>
  <si>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</si>
  <si>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</si>
  <si>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</si>
  <si>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</si>
  <si>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</si>
  <si>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</si>
  <si>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</si>
  <si>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</si>
  <si>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</si>
  <si>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</si>
  <si>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</si>
  <si>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</si>
  <si>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</si>
  <si>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</si>
  <si>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</si>
  <si>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</si>
  <si>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</si>
  <si>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</si>
  <si>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</si>
  <si>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</si>
  <si>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</si>
  <si>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</si>
  <si>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</si>
  <si>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</si>
  <si>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</si>
  <si>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</si>
  <si>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</si>
  <si>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</si>
  <si>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</si>
  <si>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</si>
  <si>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</si>
  <si>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</si>
  <si>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</si>
  <si>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</si>
  <si>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</si>
  <si>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</si>
  <si>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</si>
  <si>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</si>
  <si>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</si>
  <si>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</si>
  <si>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</si>
  <si>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</si>
  <si>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</si>
  <si>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</si>
  <si>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</si>
  <si>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</si>
  <si>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</si>
  <si>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</si>
  <si>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</si>
  <si>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</si>
  <si>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</si>
  <si>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</si>
  <si>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</si>
  <si>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</si>
  <si>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</si>
  <si>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</si>
  <si>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</si>
  <si>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</si>
  <si>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</si>
  <si>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</si>
  <si>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</si>
  <si>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</si>
  <si>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</si>
  <si>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</si>
  <si>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</si>
  <si>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</si>
  <si>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</si>
  <si>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</si>
  <si>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</si>
  <si>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</si>
  <si>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</si>
  <si>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</si>
  <si>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</si>
  <si>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</si>
  <si>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</si>
  <si>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</si>
  <si>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</si>
  <si>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</si>
  <si>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</si>
  <si>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</si>
  <si>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</si>
  <si>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</si>
  <si>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</si>
  <si>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</si>
  <si>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</si>
  <si>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</si>
  <si>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</si>
  <si>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</si>
  <si>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</si>
  <si>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</si>
  <si>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</si>
  <si>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</si>
  <si>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</si>
  <si>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</si>
  <si>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</si>
  <si>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</si>
  <si>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</si>
  <si>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</si>
  <si>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</si>
  <si>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</si>
  <si>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</si>
  <si>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</si>
  <si>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</si>
  <si>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</si>
  <si>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</si>
  <si>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</si>
  <si>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</si>
  <si>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</si>
  <si>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</si>
  <si>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</si>
  <si>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</si>
  <si>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</si>
  <si>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</si>
  <si>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</si>
  <si>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</si>
  <si>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</si>
  <si>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</si>
  <si>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</si>
  <si>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</si>
  <si>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</si>
  <si>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</si>
  <si>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</si>
  <si>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</si>
  <si>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</si>
  <si>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</si>
  <si>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</si>
  <si>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</si>
  <si>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</si>
  <si>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</si>
  <si>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</si>
  <si>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</si>
  <si>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</si>
  <si>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</si>
  <si>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</si>
  <si>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</si>
  <si>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</si>
  <si>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</si>
  <si>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</si>
  <si>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</si>
  <si>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</si>
  <si>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</si>
  <si>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</si>
  <si>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</si>
  <si>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</si>
  <si>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</si>
  <si>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</si>
  <si>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</si>
  <si>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</si>
  <si>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</si>
  <si>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</si>
  <si>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</si>
  <si>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</si>
  <si>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</si>
  <si>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</si>
  <si>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</si>
  <si>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</si>
  <si>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</si>
  <si>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</si>
  <si>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</si>
  <si>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</si>
  <si>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</si>
  <si>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</si>
  <si>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</si>
  <si>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</si>
  <si>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</si>
  <si>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</si>
  <si>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</si>
  <si>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</si>
  <si>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</si>
  <si>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</si>
  <si>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</si>
  <si>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</si>
  <si>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</si>
  <si>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</si>
  <si>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</si>
  <si>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</si>
  <si>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</si>
  <si>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</si>
  <si>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</si>
  <si>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</si>
  <si>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</si>
  <si>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</si>
  <si>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</si>
  <si>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</si>
  <si>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</si>
  <si>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</si>
  <si>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</si>
  <si>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</si>
  <si>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</si>
  <si>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</si>
  <si>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</si>
  <si>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</si>
  <si>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</si>
  <si>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</si>
  <si>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</si>
  <si>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</si>
  <si>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</si>
  <si>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</si>
  <si>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</si>
  <si>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</si>
  <si>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</si>
  <si>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</si>
  <si>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</si>
  <si>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</si>
  <si>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</si>
  <si>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</si>
  <si>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</si>
  <si>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</si>
  <si>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</si>
  <si>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</si>
  <si>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</si>
  <si>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</si>
  <si>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</si>
  <si>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</si>
  <si>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</si>
  <si>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</si>
  <si>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</si>
  <si>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</si>
  <si>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</si>
  <si>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</si>
  <si>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</si>
  <si>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</si>
  <si>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</si>
  <si>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</si>
  <si>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</si>
  <si>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</si>
  <si>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</si>
  <si>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</si>
  <si>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</si>
  <si>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</si>
  <si>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</si>
  <si>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</si>
  <si>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</si>
  <si>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</si>
  <si>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</si>
  <si>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</si>
  <si>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</si>
  <si>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</si>
  <si>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</si>
  <si>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</si>
  <si>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</si>
  <si>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</si>
  <si>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</si>
  <si>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</si>
  <si>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</si>
  <si>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</si>
  <si>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</si>
  <si>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</si>
  <si>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</si>
  <si>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</si>
  <si>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</si>
  <si>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</si>
  <si>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</si>
  <si>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</si>
  <si>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</si>
  <si>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</si>
  <si>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</si>
  <si>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</si>
  <si>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</si>
  <si>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</si>
  <si>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</si>
  <si>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</si>
  <si>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</si>
  <si>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</si>
  <si>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</si>
  <si>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</si>
  <si>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</si>
  <si>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</si>
  <si>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</si>
  <si>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</si>
  <si>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</si>
  <si>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</si>
  <si>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</si>
  <si>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</si>
  <si>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</si>
  <si>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</si>
  <si>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</si>
  <si>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</si>
  <si>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</si>
  <si>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</si>
  <si>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</si>
  <si>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</si>
  <si>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</si>
  <si>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</si>
  <si>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</si>
  <si>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</si>
  <si>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</si>
  <si>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</si>
  <si>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</si>
  <si>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</si>
  <si>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</si>
  <si>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</si>
  <si>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</si>
  <si>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</si>
  <si>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</si>
  <si>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</si>
  <si>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</si>
  <si>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</si>
  <si>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</si>
  <si>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</si>
  <si>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</si>
  <si>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</si>
  <si>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</si>
  <si>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</si>
  <si>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</si>
  <si>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</si>
  <si>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</si>
  <si>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</si>
  <si>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</si>
  <si>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</si>
  <si>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</si>
  <si>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</si>
  <si>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</si>
  <si>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</si>
  <si>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</si>
  <si>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</si>
  <si>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</si>
  <si>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</si>
  <si>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</si>
  <si>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</si>
  <si>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</si>
  <si>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</si>
  <si>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</si>
  <si>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</si>
  <si>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</si>
  <si>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</si>
  <si>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</si>
  <si>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</si>
  <si>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</si>
  <si>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</si>
  <si>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</si>
  <si>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</si>
  <si>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</si>
  <si>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</si>
  <si>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</si>
  <si>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</si>
  <si>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</si>
  <si>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</si>
  <si>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</si>
  <si>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</si>
  <si>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</si>
  <si>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</si>
  <si>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</si>
  <si>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</si>
  <si>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</si>
  <si>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</si>
  <si>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</si>
  <si>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</si>
  <si>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</si>
  <si>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</si>
  <si>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</si>
  <si>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</si>
  <si>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</si>
  <si>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</si>
  <si>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</si>
  <si>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</si>
  <si>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</si>
  <si>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</si>
  <si>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</si>
  <si>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</si>
  <si>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</si>
  <si>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</si>
  <si>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</si>
  <si>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</si>
  <si>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</si>
  <si>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</si>
  <si>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</si>
  <si>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</si>
  <si>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</si>
  <si>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</si>
  <si>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</si>
  <si>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</si>
  <si>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</si>
  <si>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</si>
  <si>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</si>
  <si>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</si>
  <si>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</si>
  <si>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</si>
  <si>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</si>
  <si>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</si>
  <si>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</si>
  <si>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</si>
  <si>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</si>
  <si>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</si>
  <si>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</si>
  <si>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</si>
  <si>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</si>
  <si>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</si>
  <si>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</si>
  <si>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</si>
  <si>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</si>
  <si>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</si>
  <si>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</si>
  <si>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</si>
  <si>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</si>
  <si>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</si>
  <si>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</si>
  <si>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</si>
  <si>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</si>
  <si>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</si>
  <si>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</si>
  <si>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</si>
  <si>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</si>
  <si>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</si>
  <si>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</si>
  <si>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</si>
  <si>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</si>
  <si>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</si>
  <si>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</si>
  <si>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</si>
  <si>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</si>
  <si>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</si>
  <si>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</si>
  <si>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</si>
  <si>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</si>
  <si>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</si>
  <si>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</si>
  <si>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</si>
  <si>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</si>
  <si>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</si>
  <si>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</si>
  <si>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</si>
  <si>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</si>
  <si>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</si>
  <si>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</si>
  <si>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</si>
  <si>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</si>
  <si>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</si>
  <si>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</si>
  <si>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</si>
  <si>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</si>
  <si>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</si>
  <si>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</si>
  <si>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</si>
  <si>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</si>
  <si>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</si>
  <si>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</si>
  <si>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</si>
  <si>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</si>
  <si>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</si>
  <si>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</si>
  <si>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</si>
  <si>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</si>
  <si>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</si>
  <si>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</si>
  <si>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</si>
  <si>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</si>
  <si>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</si>
  <si>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</si>
  <si>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</si>
  <si>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</si>
  <si>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</si>
  <si>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</si>
  <si>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</si>
  <si>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</si>
  <si>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</si>
  <si>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</si>
  <si>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</si>
  <si>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</si>
  <si>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</si>
  <si>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</si>
  <si>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</si>
  <si>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</si>
  <si>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</si>
  <si>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</si>
  <si>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</si>
  <si>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</si>
  <si>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</si>
  <si>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</si>
  <si>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</si>
  <si>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</si>
  <si>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</si>
  <si>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</si>
  <si>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</si>
  <si>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</si>
  <si>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</si>
  <si>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</si>
  <si>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</si>
  <si>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</si>
  <si>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</si>
  <si>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</si>
  <si>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</si>
  <si>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</si>
  <si>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</si>
  <si>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</si>
  <si>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</si>
  <si>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</si>
  <si>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</si>
  <si>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</si>
  <si>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</si>
  <si>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</si>
  <si>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</si>
  <si>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</si>
  <si>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</si>
  <si>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</si>
  <si>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</si>
  <si>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</si>
  <si>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</si>
  <si>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</si>
  <si>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</si>
  <si>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</si>
  <si>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</si>
  <si>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</si>
  <si>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</si>
  <si>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</si>
  <si>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</si>
  <si>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</si>
  <si>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</si>
  <si>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</si>
  <si>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</si>
  <si>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</si>
  <si>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</si>
  <si>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</si>
  <si>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</si>
  <si>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</si>
  <si>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</si>
  <si>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</si>
  <si>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</si>
  <si>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</si>
  <si>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</si>
  <si>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</si>
  <si>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</si>
  <si>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</si>
  <si>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</si>
  <si>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</si>
  <si>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</si>
  <si>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</si>
  <si>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</si>
  <si>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</si>
  <si>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</si>
  <si>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</si>
  <si>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</si>
  <si>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</si>
  <si>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</si>
  <si>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</si>
  <si>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</si>
  <si>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</si>
  <si>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</si>
  <si>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</si>
  <si>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</si>
  <si>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</si>
  <si>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</si>
  <si>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</si>
  <si>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</si>
  <si>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</si>
  <si>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</si>
  <si>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</si>
  <si>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</si>
  <si>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</si>
  <si>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</si>
  <si>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</si>
  <si>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</si>
  <si>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</si>
  <si>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</si>
  <si>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</si>
  <si>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</si>
  <si>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</si>
  <si>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</si>
  <si>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</si>
  <si>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</si>
  <si>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</si>
  <si>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</si>
  <si>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</si>
  <si>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</si>
  <si>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</si>
  <si>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</si>
  <si>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</si>
  <si>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</si>
  <si>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</si>
  <si>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</si>
  <si>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</si>
  <si>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</si>
  <si>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</si>
  <si>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</si>
  <si>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</si>
  <si>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</si>
  <si>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</si>
  <si>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</si>
  <si>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</si>
  <si>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</si>
  <si>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</si>
  <si>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</si>
  <si>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</si>
  <si>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</si>
  <si>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</si>
  <si>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</si>
  <si>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</si>
  <si>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</si>
  <si>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</si>
  <si>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</si>
  <si>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</si>
  <si>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</si>
  <si>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</si>
  <si>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</si>
  <si>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</si>
  <si>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</si>
  <si>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</si>
  <si>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</si>
  <si>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</si>
  <si>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</si>
  <si>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</si>
  <si>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</si>
  <si>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</si>
  <si>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</si>
  <si>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</si>
  <si>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</si>
  <si>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</si>
  <si>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</si>
  <si>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</si>
  <si>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</si>
  <si>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</si>
  <si>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</si>
  <si>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</si>
  <si>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</si>
  <si>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</si>
  <si>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</si>
  <si>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</si>
  <si>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</si>
  <si>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</si>
  <si>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</si>
  <si>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</si>
  <si>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</si>
  <si>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</si>
  <si>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</si>
  <si>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</si>
  <si>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</si>
  <si>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</si>
  <si>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</si>
  <si>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</si>
  <si>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</si>
  <si>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</si>
  <si>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</si>
  <si>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</si>
  <si>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</si>
  <si>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</si>
  <si>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</si>
  <si>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</si>
  <si>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</si>
  <si>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</si>
  <si>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</si>
  <si>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</si>
  <si>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</si>
  <si>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</si>
  <si>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</si>
  <si>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</si>
  <si>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</si>
  <si>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</si>
  <si>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</si>
  <si>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</si>
  <si>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</si>
  <si>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</si>
  <si>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</si>
  <si>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</si>
  <si>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</si>
  <si>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</si>
  <si>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</si>
  <si>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</si>
  <si>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</si>
  <si>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</si>
  <si>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</si>
  <si>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</si>
  <si>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</si>
  <si>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</si>
  <si>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</si>
  <si>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</si>
  <si>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</si>
  <si>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</si>
  <si>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</si>
  <si>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</si>
  <si>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</si>
  <si>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</si>
  <si>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</si>
  <si>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</si>
  <si>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</si>
  <si>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</si>
  <si>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</si>
  <si>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</si>
  <si>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</si>
  <si>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</si>
  <si>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</si>
  <si>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</si>
  <si>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</si>
  <si>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</si>
  <si>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</si>
  <si>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</si>
  <si>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</si>
  <si>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</si>
  <si>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</si>
  <si>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</si>
  <si>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</si>
  <si>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</si>
  <si>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</si>
  <si>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</si>
  <si>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</si>
  <si>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</si>
  <si>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</si>
  <si>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</si>
  <si>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</si>
  <si>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</si>
  <si>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</si>
  <si>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</si>
  <si>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</si>
  <si>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</si>
  <si>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</si>
  <si>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</si>
  <si>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</si>
  <si>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</si>
  <si>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</si>
  <si>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</si>
  <si>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</si>
  <si>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</si>
  <si>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</si>
  <si>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</si>
  <si>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</si>
  <si>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</si>
  <si>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</si>
  <si>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</si>
  <si>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</si>
  <si>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</si>
  <si>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</si>
  <si>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</si>
  <si>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</si>
  <si>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</si>
  <si>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</si>
  <si>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</si>
  <si>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</si>
  <si>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</si>
  <si>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</si>
  <si>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</si>
  <si>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</si>
  <si>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</si>
  <si>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</si>
  <si>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</si>
  <si>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</si>
  <si>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</si>
  <si>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</si>
  <si>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</si>
  <si>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</si>
  <si>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</si>
  <si>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</si>
  <si>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</si>
  <si>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</si>
  <si>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</si>
  <si>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</si>
  <si>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</si>
  <si>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</si>
  <si>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</si>
  <si>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</si>
  <si>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</si>
  <si>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</si>
  <si>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</si>
  <si>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</si>
  <si>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</si>
  <si>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</si>
  <si>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</si>
  <si>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</si>
  <si>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</si>
  <si>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</si>
  <si>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</si>
  <si>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</si>
  <si>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</si>
  <si>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</si>
  <si>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</si>
  <si>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</si>
  <si>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</si>
  <si>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</si>
  <si>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</si>
  <si>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</si>
  <si>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</si>
  <si>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</si>
  <si>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</si>
  <si>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</si>
  <si>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</si>
  <si>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</si>
  <si>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</si>
  <si>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</si>
  <si>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</si>
  <si>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</si>
  <si>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</si>
  <si>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</si>
  <si>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</si>
  <si>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</si>
  <si>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</si>
  <si>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</si>
  <si>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</si>
  <si>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</si>
  <si>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</si>
  <si>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</si>
  <si>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</si>
  <si>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</si>
  <si>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</si>
  <si>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</si>
  <si>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</si>
  <si>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</si>
  <si>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</si>
  <si>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</si>
  <si>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</si>
  <si>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</si>
  <si>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</si>
  <si>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</si>
  <si>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</si>
  <si>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</si>
  <si>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</si>
  <si>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</si>
  <si>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</si>
  <si>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</si>
  <si>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</si>
  <si>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</si>
  <si>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</si>
  <si>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</si>
  <si>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</si>
  <si>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</si>
  <si>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</si>
  <si>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</si>
  <si>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</si>
  <si>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</si>
  <si>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</si>
  <si>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</si>
  <si>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</si>
  <si>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</si>
  <si>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</si>
  <si>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</si>
  <si>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</si>
  <si>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</si>
  <si>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</si>
  <si>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</si>
  <si>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</si>
  <si>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</si>
  <si>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</si>
  <si>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</si>
  <si>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</si>
  <si>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</si>
  <si>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</si>
  <si>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</si>
  <si>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</si>
  <si>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</si>
  <si>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</si>
  <si>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</si>
  <si>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</si>
  <si>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</si>
  <si>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</si>
  <si>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</si>
  <si>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</si>
  <si>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</si>
  <si>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</si>
  <si>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</si>
  <si>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</si>
  <si>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</si>
  <si>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</si>
  <si>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</si>
  <si>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</si>
  <si>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</si>
  <si>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</si>
  <si>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</si>
  <si>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</si>
  <si>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</si>
  <si>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</si>
  <si>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</si>
  <si>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</si>
  <si>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</si>
  <si>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</si>
  <si>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</si>
  <si>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</si>
  <si>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</si>
  <si>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</si>
  <si>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</si>
  <si>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</si>
  <si>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</si>
  <si>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</si>
  <si>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</si>
  <si>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</si>
  <si>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</si>
  <si>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</si>
  <si>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</si>
  <si>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</si>
  <si>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</si>
  <si>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</si>
  <si>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</si>
  <si>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</si>
  <si>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</si>
  <si>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</si>
  <si>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</si>
  <si>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</si>
  <si>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</si>
  <si>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</si>
  <si>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</si>
  <si>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</si>
  <si>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</si>
  <si>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</si>
  <si>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</si>
  <si>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</si>
  <si>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</si>
  <si>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</si>
  <si>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</si>
  <si>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</si>
  <si>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</si>
  <si>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</si>
  <si>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</si>
  <si>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</si>
  <si>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</si>
  <si>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</si>
  <si>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</si>
  <si>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</si>
  <si>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</si>
  <si>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</si>
  <si>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</si>
  <si>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</si>
  <si>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</si>
  <si>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</si>
  <si>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</si>
  <si>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</si>
  <si>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</si>
  <si>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</si>
  <si>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</si>
  <si>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</si>
  <si>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</si>
  <si>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</si>
  <si>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</si>
  <si>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</si>
  <si>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</si>
  <si>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</si>
  <si>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</si>
  <si>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</si>
  <si>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</si>
  <si>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</si>
  <si>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</si>
  <si>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</si>
  <si>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</si>
  <si>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</si>
  <si>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</si>
  <si>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</si>
  <si>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</si>
  <si>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</si>
  <si>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</si>
  <si>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</si>
  <si>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</si>
  <si>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</si>
  <si>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</si>
  <si>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</si>
  <si>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</si>
  <si>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</si>
  <si>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</si>
  <si>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</si>
  <si>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</si>
  <si>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</si>
  <si>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</si>
  <si>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</si>
  <si>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</si>
  <si>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</si>
  <si>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</si>
  <si>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</si>
  <si>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</si>
  <si>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</si>
  <si>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</si>
  <si>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</si>
  <si>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</si>
  <si>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</si>
  <si>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</si>
  <si>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</si>
  <si>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</si>
  <si>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</si>
  <si>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</si>
  <si>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</si>
  <si>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</si>
  <si>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</si>
  <si>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</si>
  <si>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</si>
  <si>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</si>
  <si>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</si>
  <si>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</si>
  <si>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</si>
  <si>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</si>
  <si>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</si>
  <si>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</si>
  <si>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</si>
  <si>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</si>
  <si>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</si>
  <si>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</si>
  <si>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</si>
  <si>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</si>
  <si>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</si>
  <si>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</si>
  <si>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</si>
  <si>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</si>
  <si>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</si>
  <si>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</si>
  <si>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</si>
  <si>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</si>
  <si>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</si>
  <si>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</si>
  <si>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</si>
  <si>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</si>
  <si>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</si>
  <si>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</si>
  <si>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</si>
  <si>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</si>
  <si>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</si>
  <si>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</si>
  <si>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</si>
  <si>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</si>
  <si>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</si>
  <si>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</si>
  <si>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</si>
  <si>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</si>
  <si>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</si>
  <si>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</si>
  <si>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</si>
  <si>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</si>
  <si>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</si>
  <si>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</si>
  <si>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</si>
  <si>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</si>
  <si>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</si>
  <si>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</si>
  <si>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</si>
  <si>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</si>
  <si>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</si>
  <si>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</si>
  <si>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</si>
  <si>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</si>
  <si>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</si>
  <si>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</si>
  <si>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</si>
  <si>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</si>
  <si>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</si>
  <si>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</si>
  <si>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</si>
  <si>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</si>
  <si>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</si>
  <si>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</si>
  <si>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</si>
  <si>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</si>
  <si>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</si>
  <si>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</si>
  <si>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</si>
  <si>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</si>
  <si>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</si>
  <si>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</si>
  <si>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</si>
  <si>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</si>
  <si>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</si>
  <si>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</si>
  <si>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</si>
  <si>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</si>
  <si>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</si>
  <si>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</si>
  <si>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</si>
  <si>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</si>
  <si>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</si>
  <si>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</si>
  <si>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</si>
  <si>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</si>
  <si>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</si>
  <si>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</si>
  <si>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</si>
  <si>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</si>
  <si>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</si>
  <si>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</si>
  <si>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</si>
  <si>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</si>
  <si>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</si>
  <si>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</si>
  <si>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</si>
  <si>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</si>
  <si>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</si>
  <si>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</si>
  <si>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</si>
  <si>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</si>
  <si>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</si>
  <si>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</si>
  <si>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</si>
  <si>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</si>
  <si>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</si>
  <si>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</si>
  <si>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</si>
  <si>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</si>
  <si>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</si>
  <si>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</si>
  <si>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</si>
  <si>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</si>
  <si>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</si>
  <si>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</si>
  <si>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</si>
  <si>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</si>
  <si>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</si>
  <si>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</si>
  <si>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</si>
  <si>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</si>
  <si>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</si>
  <si>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</si>
  <si>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</si>
  <si>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</si>
  <si>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</si>
  <si>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</si>
  <si>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</si>
  <si>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</si>
  <si>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</si>
  <si>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</si>
  <si>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</si>
  <si>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</si>
  <si>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</si>
  <si>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</si>
  <si>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</si>
  <si>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</si>
  <si>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</si>
  <si>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</si>
  <si>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</si>
  <si>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</si>
  <si>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</si>
  <si>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</si>
  <si>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</si>
  <si>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</si>
  <si>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</si>
  <si>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</si>
  <si>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</si>
  <si>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</si>
  <si>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</si>
  <si>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</si>
  <si>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</si>
  <si>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</si>
  <si>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</si>
  <si>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</si>
  <si>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</si>
  <si>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</si>
  <si>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</si>
  <si>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</si>
  <si>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</si>
  <si>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</si>
  <si>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</si>
  <si>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</si>
  <si>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</si>
  <si>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</si>
  <si>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</si>
  <si>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</si>
  <si>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</si>
  <si>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</si>
  <si>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</si>
  <si>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</si>
  <si>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</si>
  <si>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</si>
  <si>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</si>
  <si>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</si>
  <si>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</si>
  <si>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</si>
  <si>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</si>
  <si>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</si>
  <si>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</si>
  <si>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</si>
  <si>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</si>
  <si>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</si>
  <si>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</si>
  <si>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</si>
  <si>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</si>
  <si>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</si>
  <si>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</si>
  <si>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</si>
  <si>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</si>
  <si>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</si>
  <si>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</si>
  <si>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</si>
  <si>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</si>
  <si>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</si>
  <si>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</si>
  <si>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</si>
  <si>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</si>
  <si>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</si>
  <si>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</si>
  <si>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</si>
  <si>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</si>
  <si>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</si>
  <si>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</si>
  <si>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</si>
  <si>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</si>
  <si>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</si>
  <si>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</si>
  <si>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</si>
  <si>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</si>
  <si>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</si>
  <si>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</si>
  <si>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</si>
  <si>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</si>
  <si>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</si>
  <si>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</si>
  <si>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</si>
  <si>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</si>
  <si>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</si>
  <si>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</si>
  <si>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</si>
  <si>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</si>
  <si>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</si>
  <si>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</si>
  <si>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</si>
  <si>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</si>
  <si>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</si>
  <si>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</si>
  <si>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</si>
  <si>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</si>
  <si>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</si>
  <si>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</si>
  <si>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</si>
  <si>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</si>
  <si>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</si>
  <si>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</si>
  <si>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</si>
  <si>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</si>
  <si>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</si>
  <si>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</si>
  <si>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</si>
  <si>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</si>
  <si>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</si>
  <si>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</si>
  <si>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</si>
  <si>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</si>
  <si>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</si>
  <si>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</si>
  <si>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</si>
  <si>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</si>
  <si>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</si>
  <si>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</si>
  <si>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</si>
  <si>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</si>
  <si>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</si>
  <si>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</si>
  <si>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</si>
  <si>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</si>
  <si>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</si>
  <si>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</si>
  <si>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</si>
  <si>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</si>
  <si>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</si>
  <si>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</si>
  <si>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</si>
  <si>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</si>
  <si>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</si>
  <si>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</si>
  <si>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</si>
  <si>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</si>
  <si>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</si>
  <si>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</si>
  <si>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</si>
  <si>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</si>
  <si>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</si>
  <si>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</si>
  <si>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</si>
  <si>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</si>
  <si>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</si>
  <si>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</si>
  <si>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</si>
  <si>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</si>
  <si>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</si>
  <si>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</si>
  <si>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</si>
  <si>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</si>
  <si>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</si>
  <si>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</si>
  <si>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</si>
  <si>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</si>
  <si>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</si>
  <si>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</si>
  <si>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</si>
  <si>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</si>
  <si>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</si>
  <si>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</si>
  <si>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</si>
  <si>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</si>
  <si>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</si>
  <si>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</si>
  <si>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</si>
  <si>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</si>
  <si>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</si>
  <si>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</si>
  <si>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</si>
  <si>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</si>
  <si>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</si>
  <si>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</si>
  <si>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</si>
  <si>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</si>
  <si>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</si>
  <si>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</si>
  <si>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</si>
  <si>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</si>
  <si>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</si>
  <si>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</si>
  <si>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</si>
  <si>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</si>
  <si>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</si>
  <si>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</si>
  <si>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</si>
  <si>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</si>
  <si>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</si>
  <si>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</si>
  <si>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</si>
  <si>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</si>
  <si>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</si>
  <si>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</si>
  <si>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</si>
  <si>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</si>
  <si>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</si>
  <si>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</si>
  <si>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</si>
  <si>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</si>
  <si>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</si>
  <si>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</si>
  <si>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</si>
  <si>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</si>
  <si>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</si>
  <si>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</si>
  <si>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</si>
  <si>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</si>
  <si>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</si>
  <si>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</si>
  <si>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</si>
  <si>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</si>
  <si>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</si>
  <si>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</si>
  <si>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</si>
  <si>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</si>
  <si>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</si>
  <si>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</si>
  <si>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</si>
  <si>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</si>
  <si>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</si>
  <si>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</si>
  <si>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</si>
  <si>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</si>
  <si>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</si>
  <si>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</si>
  <si>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</si>
  <si>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</si>
  <si>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</si>
  <si>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</si>
  <si>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</si>
  <si>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</si>
  <si>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</si>
  <si>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</si>
  <si>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</si>
  <si>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</si>
  <si>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</si>
  <si>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</si>
  <si>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</si>
  <si>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</si>
  <si>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</si>
  <si>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</si>
  <si>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</si>
  <si>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</si>
  <si>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</si>
  <si>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</si>
  <si>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</si>
  <si>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</si>
  <si>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</si>
  <si>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</si>
  <si>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</si>
  <si>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</si>
  <si>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</si>
  <si>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</si>
  <si>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</si>
  <si>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</si>
  <si>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</si>
  <si>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</si>
  <si>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</si>
  <si>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</si>
  <si>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</si>
  <si>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</si>
  <si>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</si>
  <si>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</si>
  <si>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</si>
  <si>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</si>
  <si>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</si>
  <si>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</si>
  <si>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</si>
  <si>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</si>
  <si>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</si>
  <si>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</si>
  <si>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</si>
  <si>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</si>
  <si>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</si>
  <si>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</si>
  <si>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</si>
  <si>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</si>
  <si>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</si>
  <si>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</si>
  <si>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</si>
  <si>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</si>
  <si>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</si>
  <si>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</si>
  <si>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</si>
  <si>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</si>
  <si>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</si>
  <si>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</si>
  <si>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</si>
  <si>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</si>
  <si>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</si>
  <si>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</si>
  <si>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</si>
  <si>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</si>
  <si>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</si>
  <si>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</si>
  <si>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</si>
  <si>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</si>
  <si>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</si>
  <si>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</si>
  <si>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</si>
  <si>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</si>
  <si>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</si>
  <si>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</si>
  <si>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</si>
  <si>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</si>
  <si>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</si>
  <si>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</si>
  <si>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</si>
  <si>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</si>
  <si>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</si>
  <si>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</si>
  <si>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</si>
  <si>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</si>
  <si>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</si>
  <si>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</si>
  <si>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</si>
  <si>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</si>
  <si>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</si>
  <si>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</si>
  <si>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</si>
  <si>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</si>
  <si>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</si>
  <si>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</si>
  <si>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</si>
  <si>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</si>
  <si>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</si>
  <si>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</si>
  <si>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</si>
  <si>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</si>
  <si>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</si>
  <si>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</si>
  <si>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</si>
  <si>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</si>
  <si>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</si>
  <si>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</si>
  <si>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</si>
  <si>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</si>
  <si>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</si>
  <si>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</si>
  <si>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</si>
  <si>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</si>
  <si>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</si>
  <si>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</si>
  <si>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</si>
  <si>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</si>
  <si>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</si>
  <si>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</si>
  <si>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</si>
  <si>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</si>
  <si>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</si>
  <si>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</si>
  <si>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</si>
  <si>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</si>
  <si>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</si>
  <si>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</si>
  <si>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</si>
  <si>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</si>
  <si>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</si>
  <si>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</si>
  <si>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</si>
  <si>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</si>
  <si>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</si>
  <si>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</si>
  <si>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</si>
  <si>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</si>
  <si>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</si>
  <si>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</si>
  <si>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</si>
  <si>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</si>
  <si>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</si>
  <si>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</si>
  <si>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</si>
  <si>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</si>
  <si>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</si>
  <si>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</si>
  <si>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</si>
  <si>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</si>
  <si>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</si>
  <si>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</si>
  <si>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</si>
  <si>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</si>
  <si>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</si>
  <si>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</si>
  <si>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</si>
  <si>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</si>
  <si>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</si>
  <si>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</si>
  <si>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</si>
  <si>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</si>
  <si>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</si>
  <si>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</si>
  <si>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</si>
  <si>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</si>
  <si>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</si>
  <si>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</si>
  <si>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</si>
  <si>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</si>
  <si>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</si>
  <si>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</si>
  <si>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</si>
  <si>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</si>
  <si>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</si>
  <si>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</si>
  <si>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</si>
  <si>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</si>
  <si>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</si>
  <si>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</si>
  <si>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</si>
  <si>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</si>
  <si>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</si>
  <si>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</si>
  <si>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</si>
  <si>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</si>
  <si>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</si>
  <si>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</si>
  <si>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</si>
  <si>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</si>
  <si>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</si>
  <si>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</si>
  <si>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</si>
  <si>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</si>
  <si>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</si>
  <si>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</si>
  <si>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</si>
  <si>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</si>
  <si>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</si>
  <si>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</si>
  <si>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</si>
  <si>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</si>
  <si>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</si>
  <si>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</si>
  <si>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</si>
  <si>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</si>
  <si>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</si>
  <si>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</si>
  <si>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</si>
  <si>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</si>
  <si>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</si>
  <si>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</si>
  <si>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</si>
  <si>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</si>
  <si>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</si>
  <si>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</si>
  <si>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</si>
  <si>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</si>
  <si>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</si>
  <si>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</si>
  <si>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</si>
  <si>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</si>
  <si>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</si>
  <si>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</si>
  <si>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</si>
  <si>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</si>
  <si>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</si>
  <si>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</si>
  <si>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</si>
  <si>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</si>
  <si>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</si>
  <si>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</si>
  <si>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</si>
  <si>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</si>
  <si>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</si>
  <si>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</si>
  <si>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</si>
  <si>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</si>
  <si>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</si>
  <si>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</si>
  <si>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</si>
  <si>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</si>
  <si>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</si>
  <si>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</si>
  <si>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</si>
  <si>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</si>
  <si>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</si>
  <si>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</si>
  <si>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</si>
  <si>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</si>
  <si>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</si>
  <si>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</si>
  <si>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</si>
  <si>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</si>
  <si>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</si>
  <si>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</si>
  <si>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</si>
  <si>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</si>
  <si>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</si>
  <si>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</si>
  <si>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</si>
  <si>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</si>
  <si>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</si>
  <si>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</si>
  <si>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</si>
  <si>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</si>
  <si>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</si>
  <si>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</si>
  <si>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</si>
  <si>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</si>
  <si>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</si>
  <si>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</si>
  <si>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</si>
  <si>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</si>
  <si>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</si>
  <si>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</si>
  <si>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</si>
  <si>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</si>
  <si>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</si>
  <si>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</si>
  <si>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</si>
  <si>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</si>
  <si>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</si>
  <si>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</si>
  <si>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</si>
  <si>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</si>
  <si>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</si>
  <si>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</si>
  <si>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</si>
  <si>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</si>
  <si>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</si>
  <si>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</si>
  <si>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</si>
  <si>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</si>
  <si>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</si>
  <si>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</si>
  <si>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</si>
  <si>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</si>
  <si>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</si>
  <si>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</si>
  <si>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</si>
  <si>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</si>
  <si>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</si>
  <si>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</si>
  <si>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</si>
  <si>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</si>
  <si>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</si>
  <si>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</si>
  <si>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</si>
  <si>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</si>
  <si>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</si>
  <si>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</si>
  <si>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</si>
  <si>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</si>
  <si>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</si>
  <si>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</si>
  <si>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</si>
  <si>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</si>
  <si>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</si>
  <si>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</si>
  <si>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</si>
  <si>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</si>
  <si>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</si>
  <si>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</si>
  <si>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</si>
  <si>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</si>
  <si>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</si>
  <si>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</si>
  <si>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</si>
  <si>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</si>
  <si>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</si>
  <si>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</si>
  <si>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</si>
  <si>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</si>
  <si>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</si>
  <si>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</si>
  <si>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</si>
  <si>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</si>
  <si>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</si>
  <si>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</si>
  <si>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</si>
  <si>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</si>
  <si>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</si>
  <si>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</si>
  <si>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</si>
  <si>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</si>
  <si>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</si>
  <si>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</si>
  <si>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</si>
  <si>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</si>
  <si>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</si>
  <si>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</si>
  <si>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</si>
  <si>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</si>
  <si>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</si>
  <si>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</si>
  <si>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</si>
  <si>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</si>
  <si>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</si>
  <si>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</si>
  <si>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</si>
  <si>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</si>
  <si>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</si>
  <si>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</si>
  <si>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</si>
  <si>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</si>
  <si>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</si>
  <si>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</si>
  <si>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</si>
  <si>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</si>
  <si>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</si>
  <si>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</si>
  <si>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</si>
  <si>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</si>
  <si>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</si>
  <si>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</si>
  <si>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</si>
  <si>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</si>
  <si>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</si>
  <si>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</si>
  <si>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</si>
  <si>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</si>
  <si>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</si>
  <si>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</si>
  <si>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</si>
  <si>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</si>
  <si>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</si>
  <si>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</si>
  <si>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</si>
  <si>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</si>
  <si>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</si>
  <si>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</si>
  <si>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</si>
  <si>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</si>
  <si>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</si>
  <si>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</si>
  <si>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</si>
  <si>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</si>
  <si>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</si>
  <si>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</si>
  <si>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</si>
  <si>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</si>
  <si>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</si>
  <si>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</si>
  <si>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</si>
  <si>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</si>
  <si>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</si>
  <si>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</si>
  <si>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</si>
  <si>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</si>
  <si>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</si>
  <si>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</si>
  <si>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</si>
  <si>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</si>
  <si>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</si>
  <si>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</si>
  <si>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</si>
  <si>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</si>
  <si>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</si>
  <si>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</si>
  <si>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</si>
  <si>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</si>
  <si>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</si>
  <si>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</si>
  <si>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</si>
  <si>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</si>
  <si>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</si>
  <si>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</si>
  <si>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</si>
  <si>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</si>
  <si>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</si>
  <si>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</si>
  <si>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</si>
  <si>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</si>
  <si>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</si>
  <si>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</si>
  <si>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</si>
  <si>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</si>
  <si>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</si>
  <si>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</si>
  <si>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</si>
  <si>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</si>
  <si>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</si>
  <si>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</si>
  <si>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</si>
  <si>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</si>
  <si>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</si>
  <si>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</si>
  <si>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</si>
  <si>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</si>
  <si>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</si>
  <si>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</si>
  <si>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</si>
  <si>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</si>
  <si>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</si>
  <si>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</si>
  <si>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</si>
  <si>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</si>
  <si>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</si>
  <si>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</si>
  <si>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</si>
  <si>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</si>
  <si>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</si>
  <si>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</si>
  <si>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</si>
  <si>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</si>
  <si>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</si>
  <si>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</si>
  <si>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</si>
  <si>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</si>
  <si>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</si>
  <si>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</si>
  <si>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</si>
  <si>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</si>
  <si>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</si>
  <si>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</si>
  <si>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</si>
  <si>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</si>
  <si>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</si>
  <si>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</si>
  <si>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</si>
  <si>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</si>
  <si>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</si>
  <si>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</si>
  <si>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</si>
  <si>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</si>
  <si>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</si>
  <si>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</si>
  <si>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</si>
  <si>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</si>
  <si>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</si>
  <si>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</si>
  <si>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</si>
  <si>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</si>
  <si>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</si>
  <si>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</si>
  <si>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</si>
  <si>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</si>
  <si>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</si>
  <si>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</si>
  <si>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</si>
  <si>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</si>
  <si>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</si>
  <si>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</si>
  <si>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</si>
  <si>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</si>
  <si>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</si>
  <si>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</si>
  <si>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</si>
  <si>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</si>
  <si>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</si>
  <si>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</si>
  <si>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</si>
  <si>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</si>
  <si>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</si>
  <si>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</si>
  <si>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</si>
  <si>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</si>
  <si>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</si>
  <si>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</si>
  <si>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</si>
  <si>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</si>
  <si>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</si>
  <si>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</si>
  <si>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</si>
  <si>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</si>
  <si>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</si>
  <si>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</si>
  <si>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</si>
  <si>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</si>
  <si>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</si>
  <si>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</si>
  <si>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</si>
  <si>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</si>
  <si>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</si>
  <si>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</si>
  <si>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</si>
  <si>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</si>
  <si>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</si>
  <si>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</si>
  <si>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</si>
  <si>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</si>
  <si>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</si>
  <si>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</si>
  <si>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</si>
  <si>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</si>
  <si>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</si>
  <si>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</si>
  <si>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</si>
  <si>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</si>
  <si>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</si>
  <si>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</si>
  <si>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</si>
  <si>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</si>
  <si>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</si>
  <si>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</si>
  <si>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</si>
  <si>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</si>
  <si>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</si>
  <si>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</si>
  <si>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</si>
  <si>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</si>
  <si>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</si>
  <si>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</si>
  <si>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</si>
  <si>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</si>
  <si>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</si>
  <si>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</si>
  <si>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</si>
  <si>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</si>
  <si>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</si>
  <si>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</si>
  <si>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</si>
  <si>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</si>
  <si>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</si>
  <si>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</si>
  <si>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</si>
  <si>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</si>
  <si>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</si>
  <si>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</si>
  <si>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</si>
  <si>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</si>
  <si>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</si>
  <si>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</si>
  <si>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</si>
  <si>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</si>
  <si>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</si>
  <si>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</si>
  <si>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</si>
  <si>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</si>
  <si>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</si>
  <si>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</si>
  <si>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</si>
  <si>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</si>
  <si>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</si>
  <si>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</si>
  <si>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</si>
  <si>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</si>
  <si>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</si>
  <si>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</si>
  <si>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</si>
  <si>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</si>
  <si>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</si>
  <si>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</si>
  <si>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</si>
  <si>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</si>
  <si>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</si>
  <si>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</si>
  <si>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</si>
  <si>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</si>
  <si>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</si>
  <si>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</si>
  <si>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</si>
  <si>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</si>
  <si>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</si>
  <si>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</si>
  <si>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</si>
  <si>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</si>
  <si>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</si>
  <si>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</si>
  <si>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</si>
  <si>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</si>
  <si>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</si>
  <si>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</si>
  <si>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</si>
  <si>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</si>
  <si>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</si>
  <si>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</si>
  <si>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</si>
  <si>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</si>
  <si>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</si>
  <si>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</si>
  <si>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</si>
  <si>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</si>
  <si>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</si>
  <si>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</si>
  <si>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</si>
  <si>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</si>
  <si>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</si>
  <si>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</si>
  <si>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</si>
  <si>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</si>
  <si>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</si>
  <si>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</si>
  <si>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</si>
  <si>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</si>
  <si>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</si>
  <si>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</si>
  <si>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</si>
  <si>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</si>
  <si>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</si>
  <si>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</si>
  <si>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</si>
  <si>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</si>
  <si>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</si>
  <si>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</si>
  <si>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</si>
  <si>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</si>
  <si>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</si>
  <si>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</si>
  <si>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</si>
  <si>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</si>
  <si>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</si>
  <si>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</si>
  <si>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</si>
  <si>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</si>
  <si>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</si>
  <si>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</si>
  <si>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</si>
  <si>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</si>
  <si>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</si>
  <si>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</si>
  <si>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</si>
  <si>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</si>
  <si>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</si>
  <si>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</si>
  <si>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</si>
  <si>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</si>
  <si>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</si>
  <si>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</si>
  <si>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</si>
  <si>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</si>
  <si>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</si>
  <si>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</si>
  <si>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</si>
  <si>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</si>
  <si>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</si>
  <si>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</si>
  <si>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</si>
  <si>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</si>
  <si>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</si>
  <si>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</si>
  <si>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</si>
  <si>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</si>
  <si>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</si>
  <si>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</si>
  <si>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</si>
  <si>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</si>
  <si>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</si>
  <si>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</si>
  <si>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</si>
  <si>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</si>
  <si>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</si>
  <si>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</si>
  <si>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</si>
  <si>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</si>
  <si>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</si>
  <si>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</si>
  <si>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</si>
  <si>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</si>
  <si>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</si>
  <si>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</si>
  <si>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</si>
  <si>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</si>
  <si>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</si>
  <si>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</si>
  <si>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</si>
  <si>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</si>
  <si>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</si>
  <si>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</si>
  <si>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</si>
  <si>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</si>
  <si>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</si>
  <si>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</si>
  <si>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</si>
  <si>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</si>
  <si>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</si>
  <si>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</si>
  <si>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</si>
  <si>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</si>
  <si>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</si>
  <si>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</si>
  <si>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</si>
  <si>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</si>
  <si>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</si>
  <si>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</si>
  <si>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</si>
  <si>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</si>
  <si>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</si>
  <si>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</si>
  <si>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</si>
  <si>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</si>
  <si>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</si>
  <si>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</si>
  <si>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</si>
  <si>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</si>
  <si>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</si>
  <si>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</si>
  <si>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</si>
  <si>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</si>
  <si>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</si>
  <si>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</si>
  <si>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</si>
  <si>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</si>
  <si>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</si>
  <si>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</si>
  <si>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</si>
  <si>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</si>
  <si>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</si>
  <si>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</si>
  <si>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</si>
  <si>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</si>
  <si>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</si>
  <si>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</si>
  <si>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</si>
  <si>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</si>
  <si>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</si>
  <si>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</si>
  <si>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</si>
  <si>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</si>
  <si>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</si>
  <si>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</si>
  <si>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</si>
  <si>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</si>
  <si>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</si>
  <si>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</si>
  <si>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</si>
  <si>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</si>
  <si>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</si>
  <si>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</si>
  <si>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</si>
  <si>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</si>
  <si>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</si>
  <si>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</si>
  <si>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</si>
  <si>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</si>
  <si>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</si>
  <si>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</si>
  <si>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</si>
  <si>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</si>
  <si>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</si>
  <si>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</si>
  <si>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</si>
  <si>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</si>
  <si>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</si>
  <si>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</si>
  <si>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</si>
  <si>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</si>
  <si>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</si>
  <si>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</si>
  <si>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</si>
  <si>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</si>
  <si>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</si>
  <si>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</si>
  <si>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</si>
  <si>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</si>
  <si>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</si>
  <si>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</si>
  <si>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</si>
  <si>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</si>
  <si>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</si>
  <si>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</si>
  <si>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</si>
  <si>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</si>
  <si>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</si>
  <si>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</si>
  <si>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</si>
  <si>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</si>
  <si>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</si>
  <si>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</si>
  <si>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</si>
  <si>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</si>
  <si>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</si>
  <si>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</si>
  <si>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</si>
  <si>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</si>
  <si>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</si>
  <si>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</si>
  <si>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</si>
  <si>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</si>
  <si>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</si>
  <si>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</si>
  <si>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</si>
  <si>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</si>
  <si>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</si>
  <si>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</si>
  <si>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</si>
  <si>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</si>
  <si>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</si>
  <si>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</si>
  <si>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</si>
  <si>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</si>
  <si>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</si>
  <si>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</si>
  <si>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</si>
  <si>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</si>
  <si>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</si>
  <si>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</si>
  <si>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</si>
  <si>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</si>
  <si>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</si>
  <si>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</si>
  <si>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</si>
  <si>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</si>
  <si>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</si>
  <si>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</si>
  <si>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</si>
  <si>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</si>
  <si>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</si>
  <si>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</si>
  <si>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</si>
  <si>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</si>
  <si>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</si>
  <si>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</si>
  <si>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</si>
  <si>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</si>
  <si>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</si>
  <si>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</si>
  <si>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</si>
  <si>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</si>
  <si>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</si>
  <si>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</si>
  <si>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</si>
  <si>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</si>
  <si>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</si>
  <si>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</si>
  <si>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</si>
  <si>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</si>
  <si>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</si>
  <si>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</si>
  <si>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</si>
  <si>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</si>
  <si>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</si>
  <si>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</si>
  <si>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</si>
  <si>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</si>
  <si>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</si>
  <si>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</si>
  <si>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</si>
  <si>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</si>
  <si>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</si>
  <si>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</si>
  <si>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</si>
  <si>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</si>
  <si>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</si>
  <si>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</si>
  <si>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</si>
  <si>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</si>
  <si>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</si>
  <si>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</si>
  <si>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</si>
  <si>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</si>
  <si>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</si>
  <si>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</si>
  <si>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</si>
  <si>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</si>
  <si>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</si>
  <si>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</si>
  <si>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</si>
  <si>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</si>
  <si>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</si>
  <si>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</si>
  <si>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</si>
  <si>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</si>
  <si>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</si>
  <si>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</si>
  <si>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</si>
  <si>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</si>
  <si>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</si>
  <si>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</si>
  <si>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</si>
  <si>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</si>
  <si>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</si>
  <si>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</si>
  <si>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</si>
  <si>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</si>
  <si>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</si>
  <si>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</si>
  <si>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</si>
  <si>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</si>
  <si>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</si>
  <si>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</si>
  <si>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</si>
  <si>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</si>
  <si>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</si>
  <si>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</si>
  <si>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</si>
  <si>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</si>
  <si>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</si>
  <si>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</si>
  <si>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</si>
  <si>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</si>
  <si>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</si>
  <si>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</si>
  <si>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</si>
  <si>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</si>
  <si>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</si>
  <si>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</si>
  <si>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</si>
  <si>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</si>
  <si>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</si>
  <si>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</si>
  <si>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</si>
  <si>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</si>
  <si>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</si>
  <si>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</si>
  <si>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</si>
  <si>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</si>
  <si>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</si>
  <si>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</si>
  <si>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</si>
  <si>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</si>
  <si>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</si>
  <si>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</si>
  <si>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</si>
  <si>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</si>
  <si>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</si>
  <si>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</si>
  <si>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</si>
  <si>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</si>
  <si>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</si>
  <si>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</si>
  <si>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</si>
  <si>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</si>
  <si>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</si>
  <si>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</si>
  <si>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</si>
  <si>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</si>
  <si>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</si>
  <si>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</si>
  <si>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</si>
  <si>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</si>
  <si>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</si>
  <si>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</si>
  <si>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</si>
  <si>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</si>
  <si>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</si>
  <si>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</si>
  <si>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</si>
  <si>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</si>
  <si>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</si>
  <si>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</si>
  <si>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</si>
  <si>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</si>
  <si>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</si>
  <si>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</si>
  <si>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</si>
  <si>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</si>
  <si>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</si>
  <si>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</si>
  <si>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</si>
  <si>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</si>
  <si>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</si>
  <si>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</si>
  <si>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</si>
  <si>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</si>
  <si>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</si>
  <si>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</si>
  <si>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</si>
  <si>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</si>
  <si>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</si>
  <si>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</si>
  <si>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</si>
  <si>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</si>
  <si>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</si>
  <si>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</si>
  <si>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</si>
  <si>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</si>
  <si>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</si>
  <si>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</si>
  <si>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</si>
  <si>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</si>
  <si>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</si>
  <si>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</si>
  <si>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</si>
  <si>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</si>
  <si>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</si>
  <si>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</si>
  <si>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</si>
  <si>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</si>
  <si>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</si>
  <si>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</si>
  <si>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</si>
  <si>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</si>
  <si>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</si>
  <si>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</si>
  <si>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</si>
  <si>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</si>
  <si>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</si>
  <si>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</si>
  <si>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</si>
  <si>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</si>
  <si>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</si>
  <si>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</si>
  <si>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</si>
  <si>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</si>
  <si>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</si>
  <si>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</si>
  <si>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</si>
  <si>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</si>
  <si>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</si>
  <si>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</si>
  <si>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</si>
  <si>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</si>
  <si>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</si>
  <si>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</si>
  <si>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</si>
  <si>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</si>
  <si>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</si>
  <si>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</si>
  <si>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</si>
  <si>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</si>
  <si>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</si>
  <si>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</si>
  <si>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</si>
  <si>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</si>
  <si>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</si>
  <si>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</si>
  <si>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</si>
  <si>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</si>
  <si>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</si>
  <si>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</si>
  <si>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</si>
  <si>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</si>
  <si>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</si>
  <si>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</si>
  <si>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</si>
  <si>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</si>
  <si>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</si>
  <si>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</si>
  <si>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</si>
  <si>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</si>
  <si>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</si>
  <si>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</si>
  <si>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</si>
  <si>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</si>
  <si>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</si>
  <si>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</si>
  <si>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</si>
  <si>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</si>
  <si>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</si>
  <si>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</si>
  <si>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</si>
  <si>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</si>
  <si>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</si>
  <si>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</si>
  <si>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</si>
  <si>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</si>
  <si>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</si>
  <si>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</si>
  <si>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</si>
  <si>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</si>
  <si>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</si>
  <si>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</si>
  <si>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</si>
  <si>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</si>
  <si>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</si>
  <si>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</si>
  <si>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</si>
  <si>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</si>
  <si>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</si>
  <si>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</si>
  <si>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</si>
  <si>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</si>
  <si>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</si>
  <si>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</si>
  <si>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</si>
  <si>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</si>
  <si>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</si>
  <si>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</si>
  <si>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</si>
  <si>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</si>
  <si>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</si>
  <si>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</si>
  <si>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</si>
  <si>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</si>
  <si>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</si>
  <si>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</si>
  <si>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</si>
  <si>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</si>
  <si>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</si>
  <si>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</si>
  <si>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</si>
  <si>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</si>
  <si>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</si>
  <si>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</si>
  <si>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</si>
  <si>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</si>
  <si>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</si>
  <si>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</si>
  <si>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</si>
  <si>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</si>
  <si>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</si>
  <si>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</si>
  <si>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</si>
  <si>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</si>
  <si>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</si>
  <si>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</si>
  <si>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</si>
  <si>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</si>
  <si>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</si>
  <si>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</si>
  <si>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</si>
  <si>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</si>
  <si>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</si>
  <si>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</si>
  <si>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</si>
  <si>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</si>
  <si>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</si>
  <si>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</si>
  <si>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</si>
  <si>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</si>
  <si>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</si>
  <si>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</si>
  <si>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</si>
  <si>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</si>
  <si>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</si>
  <si>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</si>
  <si>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</si>
  <si>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</si>
  <si>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</si>
  <si>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</si>
  <si>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</si>
  <si>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</si>
  <si>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</si>
  <si>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</si>
  <si>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</si>
  <si>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</si>
  <si>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</si>
  <si>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</si>
  <si>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</si>
  <si>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</si>
  <si>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</si>
  <si>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</si>
  <si>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</si>
  <si>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</si>
  <si>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</si>
  <si>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</si>
  <si>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</si>
  <si>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</si>
  <si>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</si>
  <si>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</si>
  <si>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</si>
  <si>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</si>
  <si>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</si>
  <si>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</si>
  <si>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</si>
  <si>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</si>
  <si>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</si>
  <si>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</si>
  <si>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</si>
  <si>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</si>
  <si>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</si>
  <si>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</si>
  <si>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</si>
  <si>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</si>
  <si>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</si>
  <si>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</si>
  <si>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</si>
  <si>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</si>
  <si>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</si>
  <si>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</si>
  <si>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</si>
  <si>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</si>
  <si>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</si>
  <si>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</si>
  <si>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</si>
  <si>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</si>
  <si>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</si>
  <si>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</si>
  <si>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</si>
  <si>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</si>
  <si>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</si>
  <si>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</si>
  <si>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</si>
  <si>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</si>
  <si>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</si>
  <si>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</si>
  <si>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</si>
  <si>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</si>
  <si>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</si>
  <si>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</si>
  <si>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</si>
  <si>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</si>
  <si>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</si>
  <si>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</si>
  <si>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</si>
  <si>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</si>
  <si>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</si>
  <si>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</si>
  <si>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</si>
  <si>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</si>
  <si>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</si>
  <si>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</si>
  <si>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</si>
  <si>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</si>
  <si>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</si>
  <si>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</si>
  <si>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</si>
  <si>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</si>
  <si>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</si>
  <si>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</si>
  <si>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</si>
  <si>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</si>
  <si>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</si>
  <si>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</si>
  <si>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</si>
  <si>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</si>
  <si>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</si>
  <si>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</si>
  <si>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</si>
  <si>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</si>
  <si>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</si>
  <si>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</si>
  <si>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</si>
  <si>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</si>
  <si>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</si>
  <si>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</si>
  <si>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</si>
  <si>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</si>
  <si>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</si>
  <si>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</si>
  <si>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</si>
  <si>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</si>
  <si>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</si>
  <si>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</si>
  <si>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</si>
  <si>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</si>
  <si>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</si>
  <si>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</si>
  <si>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</si>
  <si>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</si>
  <si>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</si>
  <si>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</si>
  <si>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</si>
  <si>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</si>
  <si>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</si>
  <si>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</si>
  <si>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</si>
  <si>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</si>
  <si>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</si>
  <si>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</si>
  <si>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</si>
  <si>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</si>
  <si>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</si>
  <si>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</si>
  <si>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</si>
  <si>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</si>
  <si>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</si>
  <si>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</si>
  <si>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</si>
  <si>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</si>
  <si>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</si>
  <si>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</si>
  <si>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</si>
  <si>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</si>
  <si>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</si>
  <si>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</si>
  <si>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</si>
  <si>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</si>
  <si>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</si>
  <si>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</si>
  <si>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</si>
  <si>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</si>
  <si>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</si>
  <si>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</si>
  <si>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</si>
  <si>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</si>
  <si>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</si>
  <si>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</si>
  <si>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</si>
  <si>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</si>
  <si>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</si>
  <si>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</si>
  <si>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</si>
  <si>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</si>
  <si>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</si>
  <si>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</si>
  <si>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</si>
  <si>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</si>
  <si>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</si>
  <si>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</si>
  <si>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</si>
  <si>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</si>
  <si>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</si>
  <si>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</si>
  <si>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</si>
  <si>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</si>
  <si>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</si>
  <si>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</si>
  <si>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</si>
  <si>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</si>
  <si>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</si>
  <si>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</si>
  <si>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</si>
  <si>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</si>
  <si>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</si>
  <si>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</si>
  <si>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</si>
  <si>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</si>
  <si>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</si>
  <si>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</si>
  <si>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</si>
  <si>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</si>
  <si>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</si>
  <si>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</si>
  <si>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</si>
  <si>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</si>
  <si>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</si>
  <si>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</si>
  <si>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</si>
  <si>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</si>
  <si>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</si>
  <si>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</si>
  <si>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</si>
  <si>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</si>
  <si>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</si>
  <si>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</si>
  <si>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</si>
  <si>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</si>
  <si>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</si>
  <si>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</si>
  <si>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</si>
  <si>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</si>
  <si>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</si>
  <si>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</si>
  <si>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</si>
  <si>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</si>
  <si>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</si>
  <si>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</si>
  <si>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</si>
  <si>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</si>
  <si>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</si>
  <si>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</si>
  <si>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</si>
  <si>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</si>
  <si>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</si>
  <si>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</si>
  <si>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</si>
  <si>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</si>
  <si>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</si>
  <si>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</si>
  <si>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</si>
  <si>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</si>
  <si>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</si>
  <si>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</si>
  <si>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</si>
  <si>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</si>
  <si>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</si>
  <si>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</si>
  <si>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</si>
  <si>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</si>
  <si>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</si>
  <si>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</si>
  <si>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</si>
  <si>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</si>
  <si>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</si>
  <si>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</si>
  <si>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</si>
  <si>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</si>
  <si>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</si>
  <si>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</si>
  <si>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</si>
  <si>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</si>
  <si>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</si>
  <si>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</si>
  <si>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</si>
  <si>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</si>
  <si>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</si>
  <si>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</si>
  <si>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</si>
  <si>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</si>
  <si>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</si>
  <si>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</si>
  <si>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</si>
  <si>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</si>
  <si>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</si>
  <si>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</si>
  <si>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</si>
  <si>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</si>
  <si>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</si>
  <si>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</si>
  <si>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</si>
  <si>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</si>
  <si>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</si>
  <si>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</si>
  <si>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</si>
  <si>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</si>
  <si>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</si>
  <si>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</si>
  <si>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</si>
  <si>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</si>
  <si>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</si>
  <si>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</si>
  <si>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</si>
  <si>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</si>
  <si>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</si>
  <si>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</si>
  <si>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</si>
  <si>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</si>
  <si>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</si>
  <si>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</si>
  <si>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</si>
  <si>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</si>
  <si>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</si>
  <si>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</si>
  <si>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</si>
  <si>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</si>
  <si>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</si>
  <si>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</si>
  <si>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</si>
  <si>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</si>
  <si>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</si>
  <si>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</si>
  <si>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</si>
  <si>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</si>
  <si>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</si>
  <si>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</si>
  <si>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</si>
  <si>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</si>
  <si>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</si>
  <si>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</si>
  <si>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</si>
  <si>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</si>
  <si>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</si>
  <si>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</si>
  <si>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</si>
  <si>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</si>
  <si>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</si>
  <si>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</si>
  <si>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</si>
  <si>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</si>
  <si>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</si>
  <si>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</si>
  <si>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</si>
  <si>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</si>
  <si>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</si>
  <si>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</si>
  <si>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</si>
  <si>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</si>
  <si>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</si>
  <si>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</si>
  <si>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</si>
  <si>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</si>
  <si>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</si>
  <si>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</si>
  <si>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</si>
  <si>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</si>
  <si>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</si>
  <si>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</si>
  <si>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</si>
  <si>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</si>
  <si>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</si>
  <si>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</si>
  <si>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</si>
  <si>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</si>
  <si>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</si>
  <si>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</si>
  <si>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</si>
  <si>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</si>
  <si>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</si>
  <si>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</si>
  <si>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</si>
  <si>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</si>
  <si>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</si>
  <si>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</si>
  <si>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</si>
  <si>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</si>
  <si>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</si>
  <si>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</si>
  <si>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</si>
  <si>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</si>
  <si>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</si>
  <si>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</si>
  <si>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</si>
  <si>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</si>
  <si>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</si>
  <si>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</si>
  <si>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</si>
  <si>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</si>
  <si>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</si>
  <si>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</si>
  <si>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</si>
  <si>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</si>
  <si>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</si>
  <si>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</si>
  <si>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</si>
  <si>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</si>
  <si>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</si>
  <si>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</si>
  <si>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</si>
  <si>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</si>
  <si>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</si>
  <si>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</si>
  <si>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</si>
  <si>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</si>
  <si>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</si>
  <si>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</si>
  <si>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</si>
  <si>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</si>
  <si>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</si>
  <si>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</si>
  <si>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</si>
  <si>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</si>
  <si>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</si>
  <si>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</si>
  <si>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</si>
  <si>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</si>
  <si>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</si>
  <si>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</si>
  <si>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</si>
  <si>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</si>
  <si>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</si>
  <si>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</si>
  <si>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</si>
  <si>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</si>
  <si>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</si>
  <si>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</si>
  <si>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</si>
  <si>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</si>
  <si>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</si>
  <si>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</si>
  <si>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</si>
  <si>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</si>
  <si>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</si>
  <si>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</si>
  <si>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</si>
  <si>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</si>
  <si>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</si>
  <si>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</si>
  <si>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</si>
  <si>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</si>
  <si>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</si>
  <si>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</si>
  <si>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</si>
  <si>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</si>
  <si>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</si>
  <si>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</si>
  <si>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</si>
  <si>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</si>
  <si>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</si>
  <si>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</si>
  <si>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</si>
  <si>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</si>
  <si>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</si>
  <si>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</si>
  <si>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</si>
  <si>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</si>
  <si>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</si>
  <si>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</si>
  <si>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</si>
  <si>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</si>
  <si>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</si>
  <si>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</si>
  <si>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</si>
  <si>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</si>
  <si>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</si>
  <si>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</si>
  <si>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</si>
  <si>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</si>
  <si>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</si>
  <si>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</si>
  <si>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</si>
  <si>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</si>
  <si>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</si>
  <si>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</si>
  <si>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</si>
  <si>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</si>
  <si>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</si>
  <si>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</si>
  <si>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</si>
  <si>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</si>
  <si>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</si>
  <si>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</si>
  <si>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</si>
  <si>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</si>
  <si>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</si>
  <si>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</si>
  <si>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</si>
  <si>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</si>
  <si>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</si>
  <si>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</si>
  <si>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</si>
  <si>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</si>
  <si>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</si>
  <si>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</si>
  <si>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</si>
  <si>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</si>
  <si>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</si>
  <si>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</si>
  <si>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</si>
  <si>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</si>
  <si>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</si>
  <si>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</si>
  <si>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</si>
  <si>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</si>
  <si>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</si>
  <si>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</si>
  <si>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</si>
  <si>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</si>
  <si>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</si>
  <si>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</si>
  <si>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</si>
  <si>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</si>
  <si>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</si>
  <si>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</si>
  <si>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</si>
  <si>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</si>
  <si>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</si>
  <si>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</si>
  <si>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</si>
  <si>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</si>
  <si>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</si>
  <si>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</si>
  <si>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</si>
  <si>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</si>
  <si>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</si>
  <si>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</si>
  <si>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</si>
  <si>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</si>
  <si>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</si>
  <si>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</si>
  <si>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</si>
  <si>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</si>
  <si>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</si>
  <si>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</si>
  <si>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</si>
  <si>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</si>
  <si>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</si>
  <si>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</si>
  <si>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</si>
  <si>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</si>
  <si>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</si>
  <si>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</si>
  <si>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</si>
  <si>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</si>
  <si>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</si>
  <si>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</si>
  <si>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</si>
  <si>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</si>
  <si>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</si>
  <si>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</si>
  <si>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</si>
  <si>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</si>
  <si>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</si>
  <si>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</si>
  <si>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</si>
  <si>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</si>
  <si>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</si>
  <si>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</si>
  <si>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</si>
  <si>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</si>
  <si>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</si>
  <si>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</si>
  <si>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</si>
  <si>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</si>
  <si>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</si>
  <si>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</si>
  <si>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</si>
  <si>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</si>
  <si>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</si>
  <si>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</si>
  <si>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</si>
  <si>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</si>
  <si>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</si>
  <si>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</si>
  <si>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</si>
  <si>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</si>
  <si>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</si>
  <si>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</si>
  <si>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</si>
  <si>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</si>
  <si>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</si>
  <si>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</si>
  <si>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</si>
  <si>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</si>
  <si>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</si>
  <si>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</si>
  <si>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</si>
  <si>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</si>
  <si>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</si>
  <si>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</si>
  <si>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</si>
  <si>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</si>
  <si>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</si>
  <si>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</si>
  <si>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</si>
  <si>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</si>
  <si>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</si>
  <si>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</si>
  <si>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</si>
  <si>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</si>
  <si>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</si>
  <si>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</si>
  <si>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</si>
  <si>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</si>
  <si>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</si>
  <si>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</si>
  <si>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</si>
  <si>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</si>
  <si>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</si>
  <si>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</si>
  <si>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</si>
  <si>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</si>
  <si>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</si>
  <si>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</si>
  <si>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</si>
  <si>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</si>
  <si>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</si>
  <si>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</si>
  <si>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</si>
  <si>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</si>
  <si>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</si>
  <si>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</si>
  <si>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</si>
  <si>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</si>
  <si>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</si>
  <si>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</si>
  <si>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</si>
  <si>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</si>
  <si>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</si>
  <si>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</si>
  <si>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</si>
  <si>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</si>
  <si>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</si>
  <si>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</si>
  <si>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</si>
  <si>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</si>
  <si>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</si>
  <si>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</si>
  <si>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</si>
  <si>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</si>
  <si>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</si>
  <si>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</si>
  <si>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</si>
  <si>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</si>
  <si>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</si>
  <si>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</si>
  <si>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</si>
  <si>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</si>
  <si>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</si>
  <si>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</si>
  <si>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</si>
  <si>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</si>
  <si>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</si>
  <si>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</si>
  <si>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</si>
  <si>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</si>
  <si>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</si>
  <si>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</si>
  <si>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</si>
  <si>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</si>
  <si>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</si>
  <si>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</si>
  <si>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</si>
  <si>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</si>
  <si>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</si>
  <si>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</si>
  <si>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</si>
  <si>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</si>
  <si>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</si>
  <si>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</si>
  <si>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</si>
  <si>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</si>
  <si>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</si>
  <si>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</si>
  <si>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</si>
  <si>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</si>
  <si>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</si>
  <si>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</si>
  <si>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</si>
  <si>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</si>
  <si>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</si>
  <si>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</si>
  <si>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</si>
  <si>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</si>
  <si>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</si>
  <si>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</si>
  <si>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</si>
  <si>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</si>
  <si>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</si>
  <si>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</si>
  <si>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</si>
  <si>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</si>
  <si>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</si>
  <si>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</si>
  <si>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</si>
  <si>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</si>
  <si>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</si>
  <si>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</si>
  <si>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</si>
  <si>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</si>
  <si>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</si>
  <si>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</si>
  <si>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</si>
  <si>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</si>
  <si>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</si>
  <si>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</si>
  <si>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</si>
  <si>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</si>
  <si>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</si>
  <si>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</si>
  <si>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</si>
  <si>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</si>
  <si>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</si>
  <si>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</si>
  <si>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</si>
  <si>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</si>
  <si>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</si>
  <si>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</si>
  <si>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</si>
  <si>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</si>
  <si>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</si>
  <si>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</si>
  <si>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</si>
  <si>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</si>
  <si>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</si>
  <si>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</si>
  <si>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</si>
  <si>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</si>
  <si>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</si>
  <si>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</si>
  <si>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</si>
  <si>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</si>
  <si>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</si>
  <si>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</si>
  <si>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</si>
  <si>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</si>
  <si>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</si>
  <si>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</si>
  <si>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</si>
  <si>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</si>
  <si>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</si>
  <si>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</si>
  <si>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</si>
  <si>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</si>
  <si>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</si>
  <si>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</si>
  <si>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</si>
  <si>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</si>
  <si>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</si>
  <si>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</si>
  <si>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</si>
  <si>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</si>
  <si>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</si>
  <si>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</si>
  <si>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</si>
  <si>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</si>
  <si>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</si>
  <si>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</si>
  <si>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</si>
  <si>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</si>
  <si>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</si>
  <si>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</si>
  <si>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</si>
  <si>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</si>
  <si>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</si>
  <si>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</si>
  <si>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</si>
  <si>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</si>
  <si>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</si>
  <si>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</si>
  <si>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</si>
  <si>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</si>
  <si>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</si>
  <si>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</si>
  <si>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</si>
  <si>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</si>
  <si>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</si>
  <si>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</si>
  <si>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</si>
  <si>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</si>
  <si>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</si>
  <si>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</si>
  <si>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</si>
  <si>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</si>
  <si>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</si>
  <si>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</si>
  <si>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</si>
  <si>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</si>
  <si>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</si>
  <si>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</si>
  <si>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</si>
  <si>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</si>
  <si>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</si>
  <si>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</si>
  <si>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</si>
  <si>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</si>
  <si>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</si>
  <si>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</si>
  <si>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</si>
  <si>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</si>
  <si>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</si>
  <si>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</si>
  <si>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</si>
  <si>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</si>
  <si>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</si>
  <si>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</si>
  <si>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</si>
  <si>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</si>
  <si>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</si>
  <si>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</si>
  <si>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</si>
  <si>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</si>
  <si>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</si>
  <si>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</si>
  <si>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</si>
  <si>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</si>
  <si>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</si>
  <si>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</si>
  <si>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</si>
  <si>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</si>
  <si>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</si>
  <si>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</si>
  <si>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</si>
  <si>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</si>
  <si>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</si>
  <si>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</si>
  <si>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</si>
  <si>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</si>
  <si>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</si>
  <si>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</si>
  <si>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</si>
  <si>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</si>
  <si>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</si>
  <si>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</si>
  <si>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</si>
  <si>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</si>
  <si>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</si>
  <si>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</si>
  <si>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</si>
  <si>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</si>
  <si>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</si>
  <si>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</si>
  <si>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</si>
  <si>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</si>
  <si>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</si>
  <si>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</si>
  <si>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</si>
  <si>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</si>
  <si>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</si>
  <si>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</si>
  <si>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</si>
  <si>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</si>
  <si>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</si>
  <si>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</si>
  <si>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</si>
  <si>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</si>
  <si>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</si>
  <si>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</si>
  <si>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</si>
  <si>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</si>
  <si>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</si>
  <si>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</si>
  <si>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</si>
  <si>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</si>
  <si>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</si>
  <si>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</si>
  <si>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</si>
  <si>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</si>
  <si>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</si>
  <si>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</si>
  <si>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</si>
  <si>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</si>
  <si>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</si>
  <si>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</si>
  <si>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</si>
  <si>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</si>
  <si>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</si>
  <si>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</si>
  <si>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</si>
  <si>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</si>
  <si>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</si>
  <si>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</si>
  <si>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</si>
  <si>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</si>
  <si>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</si>
  <si>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</si>
  <si>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</si>
  <si>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</si>
  <si>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</si>
  <si>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</si>
  <si>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</si>
  <si>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</si>
  <si>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</si>
  <si>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</si>
  <si>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</si>
  <si>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</si>
  <si>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</si>
  <si>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</si>
  <si>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</si>
  <si>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</si>
  <si>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</si>
  <si>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</si>
  <si>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</si>
  <si>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</si>
  <si>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</si>
  <si>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</si>
  <si>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</si>
  <si>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</si>
  <si>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</si>
  <si>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</si>
  <si>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</si>
  <si>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</si>
  <si>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</si>
  <si>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</si>
  <si>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</si>
  <si>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</si>
  <si>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</si>
  <si>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</si>
  <si>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</si>
  <si>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</si>
  <si>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</si>
  <si>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</si>
  <si>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</si>
  <si>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</si>
  <si>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</si>
  <si>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</si>
  <si>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</si>
  <si>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</si>
  <si>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</si>
  <si>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</si>
  <si>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</si>
  <si>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</si>
  <si>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</si>
  <si>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</si>
  <si>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</si>
  <si>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</si>
  <si>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</si>
  <si>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</si>
  <si>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</si>
  <si>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</si>
  <si>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</si>
  <si>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</si>
  <si>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</si>
  <si>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</si>
  <si>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</si>
  <si>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</si>
  <si>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</si>
  <si>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</si>
  <si>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</si>
  <si>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</si>
  <si>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</si>
  <si>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</si>
  <si>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</si>
  <si>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</si>
  <si>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</si>
  <si>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</si>
  <si>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</si>
  <si>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</si>
  <si>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</si>
  <si>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</si>
  <si>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</si>
  <si>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</si>
  <si>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</si>
  <si>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</si>
  <si>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</si>
  <si>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</si>
  <si>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</si>
  <si>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</si>
  <si>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</si>
  <si>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</si>
  <si>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</si>
  <si>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</si>
  <si>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</si>
  <si>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</si>
  <si>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</si>
  <si>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</si>
  <si>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</si>
  <si>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</si>
  <si>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</si>
  <si>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</si>
  <si>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</si>
  <si>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</si>
  <si>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</si>
  <si>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</si>
  <si>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</si>
  <si>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</si>
  <si>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</si>
  <si>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</si>
  <si>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</si>
  <si>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</si>
  <si>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</si>
  <si>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</si>
  <si>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</si>
  <si>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</si>
  <si>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</si>
  <si>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</si>
  <si>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</si>
  <si>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</si>
  <si>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</si>
  <si>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</si>
  <si>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</si>
  <si>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</si>
  <si>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</si>
  <si>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</si>
  <si>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</si>
  <si>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</si>
  <si>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</si>
  <si>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</si>
  <si>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</si>
  <si>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</si>
  <si>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</si>
  <si>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</si>
  <si>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</si>
  <si>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</si>
  <si>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</si>
  <si>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</si>
  <si>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</si>
  <si>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</si>
  <si>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</si>
  <si>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</si>
  <si>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</si>
  <si>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</si>
  <si>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</si>
  <si>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</si>
  <si>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</si>
  <si>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</si>
  <si>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</si>
  <si>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</si>
  <si>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</si>
  <si>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</si>
  <si>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</si>
  <si>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</si>
  <si>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</si>
  <si>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</si>
  <si>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</si>
  <si>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</si>
  <si>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</si>
  <si>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</si>
  <si>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</si>
  <si>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</si>
  <si>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</si>
  <si>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</si>
  <si>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</si>
  <si>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</si>
  <si>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</si>
  <si>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</si>
  <si>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</si>
  <si>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</si>
  <si>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</si>
  <si>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</si>
  <si>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</si>
  <si>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</si>
  <si>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</si>
  <si>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</si>
  <si>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</si>
  <si>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</si>
  <si>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</si>
  <si>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</si>
  <si>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</si>
  <si>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</si>
  <si>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</si>
  <si>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</si>
  <si>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</si>
  <si>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</si>
  <si>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</si>
  <si>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</si>
  <si>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</si>
  <si>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</si>
  <si>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</si>
  <si>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</si>
  <si>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</si>
  <si>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</si>
  <si>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</si>
  <si>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</si>
  <si>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</si>
  <si>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</si>
  <si>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</si>
  <si>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</si>
  <si>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</si>
  <si>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</si>
  <si>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</si>
  <si>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</si>
  <si>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</si>
  <si>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</si>
  <si>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</si>
  <si>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</si>
  <si>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</si>
  <si>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</si>
  <si>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</si>
  <si>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</si>
  <si>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</si>
  <si>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</si>
  <si>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</si>
  <si>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</si>
  <si>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</si>
  <si>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</si>
  <si>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</si>
  <si>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</si>
  <si>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</si>
  <si>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</si>
  <si>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</si>
  <si>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</si>
  <si>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</si>
  <si>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</si>
  <si>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</si>
  <si>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</si>
  <si>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</si>
  <si>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</si>
  <si>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</si>
  <si>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</si>
  <si>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</si>
  <si>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</si>
  <si>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</si>
  <si>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</si>
  <si>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</si>
  <si>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</si>
  <si>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</si>
  <si>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</si>
  <si>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</si>
  <si>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</si>
  <si>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</si>
  <si>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</si>
  <si>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</si>
  <si>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</si>
  <si>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</si>
  <si>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</si>
  <si>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</si>
  <si>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</si>
  <si>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</si>
  <si>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</si>
  <si>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</si>
  <si>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</si>
  <si>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</si>
  <si>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</si>
  <si>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</si>
  <si>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</si>
  <si>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</si>
  <si>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</si>
  <si>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</si>
  <si>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</si>
  <si>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</si>
  <si>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</si>
  <si>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</si>
  <si>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</si>
  <si>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</si>
  <si>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</si>
  <si>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</si>
  <si>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</si>
  <si>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</si>
  <si>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</si>
  <si>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</si>
  <si>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</si>
  <si>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</si>
  <si>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</si>
  <si>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</si>
  <si>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</si>
  <si>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</si>
  <si>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</si>
  <si>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</si>
  <si>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</si>
  <si>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</si>
  <si>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</si>
  <si>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</si>
  <si>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</si>
  <si>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</si>
  <si>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</si>
  <si>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</si>
  <si>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</si>
  <si>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</si>
  <si>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</si>
  <si>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</si>
  <si>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</si>
  <si>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</si>
  <si>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</si>
  <si>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</si>
  <si>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</si>
  <si>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</si>
  <si>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</si>
  <si>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</si>
  <si>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</si>
  <si>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</si>
  <si>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</si>
  <si>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</si>
  <si>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</si>
  <si>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</si>
  <si>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</si>
  <si>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</si>
  <si>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</si>
  <si>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</si>
  <si>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</si>
  <si>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</si>
  <si>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</si>
  <si>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</si>
  <si>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</si>
  <si>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</si>
  <si>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</si>
  <si>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</si>
  <si>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</si>
  <si>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</si>
  <si>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</si>
  <si>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</si>
  <si>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</si>
  <si>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</si>
  <si>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</si>
  <si>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</si>
  <si>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</si>
  <si>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</si>
  <si>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</si>
  <si>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</si>
  <si>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</si>
  <si>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</si>
  <si>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</si>
  <si>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</si>
  <si>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</si>
  <si>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</si>
  <si>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</si>
  <si>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</si>
  <si>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</si>
  <si>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</si>
  <si>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</si>
  <si>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</si>
  <si>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</si>
  <si>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</si>
  <si>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</si>
  <si>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</si>
  <si>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</si>
  <si>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</si>
  <si>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</si>
  <si>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</si>
  <si>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</si>
  <si>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</si>
  <si>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</si>
  <si>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</si>
  <si>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</si>
  <si>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</si>
  <si>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</si>
  <si>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</si>
  <si>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</si>
  <si>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</si>
  <si>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</si>
  <si>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</si>
  <si>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</si>
  <si>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</si>
  <si>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</si>
  <si>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</si>
  <si>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</si>
  <si>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</si>
  <si>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</si>
  <si>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</si>
  <si>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</si>
  <si>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</si>
  <si>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</si>
  <si>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</si>
  <si>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</si>
  <si>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</si>
  <si>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</si>
  <si>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</si>
  <si>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</si>
  <si>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</si>
  <si>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</si>
  <si>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</si>
  <si>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</si>
  <si>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</si>
  <si>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</si>
  <si>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</si>
  <si>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</si>
  <si>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</si>
  <si>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</si>
  <si>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</si>
  <si>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</si>
  <si>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</si>
  <si>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</si>
  <si>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</si>
  <si>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</si>
  <si>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</si>
  <si>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</si>
  <si>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</si>
  <si>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</si>
  <si>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</si>
  <si>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</si>
  <si>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</si>
  <si>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</si>
  <si>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</si>
  <si>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</si>
  <si>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</si>
  <si>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</si>
  <si>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</si>
  <si>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</si>
  <si>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</si>
  <si>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</si>
  <si>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</si>
  <si>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</si>
  <si>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</si>
  <si>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</si>
  <si>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</si>
  <si>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</si>
  <si>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</si>
  <si>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</si>
  <si>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</si>
  <si>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</si>
  <si>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</si>
  <si>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</si>
  <si>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</si>
  <si>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</si>
  <si>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</si>
  <si>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</si>
  <si>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</si>
  <si>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</si>
  <si>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</si>
  <si>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</si>
  <si>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</si>
  <si>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</si>
  <si>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</si>
  <si>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</si>
  <si>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</si>
  <si>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</si>
  <si>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</si>
  <si>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</si>
  <si>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</si>
  <si>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</si>
  <si>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</si>
  <si>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</si>
  <si>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</si>
  <si>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</si>
  <si>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</si>
  <si>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</si>
  <si>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</si>
  <si>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</si>
  <si>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</si>
  <si>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</si>
  <si>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</si>
  <si>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</si>
  <si>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</si>
  <si>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</si>
  <si>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</si>
  <si>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</si>
  <si>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</si>
  <si>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</si>
  <si>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</si>
  <si>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</si>
  <si>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</si>
  <si>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</si>
  <si>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</si>
  <si>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</si>
  <si>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</si>
  <si>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</si>
  <si>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</si>
  <si>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</si>
  <si>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</si>
  <si>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</si>
  <si>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</si>
  <si>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</si>
  <si>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</si>
  <si>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</si>
  <si>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</si>
  <si>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</si>
  <si>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</si>
  <si>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</si>
  <si>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</si>
  <si>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</si>
  <si>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</si>
  <si>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</si>
  <si>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</si>
  <si>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</si>
  <si>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</si>
  <si>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</si>
  <si>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</si>
  <si>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</si>
  <si>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</si>
  <si>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</si>
  <si>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</si>
  <si>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</si>
  <si>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</si>
  <si>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</si>
  <si>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</si>
  <si>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</si>
  <si>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</si>
  <si>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</si>
  <si>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</si>
  <si>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</si>
  <si>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</si>
  <si>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</si>
  <si>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</si>
  <si>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</si>
  <si>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</si>
  <si>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</si>
  <si>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</si>
  <si>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</si>
  <si>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</si>
  <si>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</si>
  <si>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</si>
  <si>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</si>
  <si>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</si>
  <si>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</si>
  <si>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</si>
  <si>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</si>
  <si>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</si>
  <si>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</si>
  <si>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</si>
  <si>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</si>
  <si>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</si>
  <si>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</si>
  <si>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</si>
  <si>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</si>
  <si>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</si>
  <si>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</si>
  <si>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</si>
  <si>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</si>
  <si>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</si>
  <si>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</si>
  <si>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</si>
  <si>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</si>
  <si>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</si>
  <si>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</si>
  <si>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</si>
  <si>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</si>
  <si>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</si>
  <si>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</si>
  <si>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</si>
  <si>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</si>
  <si>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</si>
  <si>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</si>
  <si>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</si>
  <si>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</si>
  <si>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</si>
  <si>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</si>
  <si>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</si>
  <si>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</si>
  <si>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</si>
  <si>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</si>
  <si>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</si>
  <si>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</si>
  <si>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</si>
  <si>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</si>
  <si>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</si>
  <si>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</si>
  <si>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</si>
  <si>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</si>
  <si>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</si>
  <si>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</si>
  <si>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</si>
  <si>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</si>
  <si>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</si>
  <si>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</si>
  <si>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</si>
  <si>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</si>
  <si>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</si>
  <si>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</si>
  <si>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</si>
  <si>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</si>
  <si>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</si>
  <si>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</si>
  <si>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</si>
  <si>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</si>
  <si>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</si>
  <si>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</si>
  <si>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</si>
  <si>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</si>
  <si>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</si>
  <si>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</si>
  <si>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</si>
  <si>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</si>
  <si>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</si>
  <si>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</si>
  <si>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</si>
  <si>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</si>
  <si>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</si>
  <si>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</si>
  <si>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</si>
  <si>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</si>
  <si>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</si>
  <si>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</si>
  <si>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</si>
  <si>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</si>
  <si>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</si>
  <si>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</si>
  <si>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</si>
  <si>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</si>
  <si>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</si>
  <si>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</si>
  <si>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</si>
  <si>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</si>
  <si>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</si>
  <si>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</si>
  <si>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</si>
  <si>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</si>
  <si>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</si>
  <si>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</si>
  <si>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</si>
  <si>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</si>
  <si>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</si>
  <si>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</si>
  <si>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</si>
  <si>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</si>
  <si>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</si>
  <si>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</si>
  <si>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</si>
  <si>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</si>
  <si>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</si>
  <si>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</si>
  <si>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</si>
  <si>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</si>
  <si>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</si>
  <si>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</si>
  <si>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</si>
  <si>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</si>
  <si>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</si>
  <si>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</si>
  <si>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</si>
  <si>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</si>
  <si>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</si>
  <si>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</si>
  <si>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</si>
  <si>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</si>
  <si>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</si>
  <si>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</si>
  <si>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</si>
  <si>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</si>
  <si>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</si>
  <si>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</si>
  <si>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</si>
  <si>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</si>
  <si>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</si>
  <si>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</si>
  <si>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</si>
  <si>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</si>
  <si>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</si>
  <si>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</si>
  <si>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</si>
  <si>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</si>
  <si>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</si>
  <si>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</si>
  <si>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</si>
  <si>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</si>
  <si>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</si>
  <si>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</si>
  <si>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</si>
  <si>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</si>
  <si>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</si>
  <si>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</si>
  <si>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</si>
  <si>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</si>
  <si>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</si>
  <si>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</si>
  <si>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</si>
  <si>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</si>
  <si>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</si>
  <si>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</si>
  <si>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</si>
  <si>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</si>
  <si>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</si>
  <si>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</si>
  <si>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</si>
  <si>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</si>
  <si>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</si>
  <si>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</si>
  <si>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</si>
  <si>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</si>
  <si>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</si>
  <si>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</si>
  <si>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</si>
  <si>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</si>
  <si>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</si>
  <si>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</si>
  <si>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</si>
  <si>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</si>
  <si>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</si>
  <si>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</si>
  <si>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</si>
  <si>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</si>
  <si>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</si>
  <si>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</si>
  <si>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</si>
  <si>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</si>
  <si>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</si>
  <si>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</si>
  <si>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</si>
  <si>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</si>
  <si>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</si>
  <si>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</si>
  <si>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</si>
  <si>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</si>
  <si>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</si>
  <si>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</si>
  <si>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</si>
  <si>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</si>
  <si>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</si>
  <si>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</si>
  <si>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</si>
  <si>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</si>
  <si>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</si>
  <si>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</si>
  <si>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</si>
  <si>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</si>
  <si>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</si>
  <si>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</si>
  <si>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</si>
  <si>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</si>
  <si>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</si>
  <si>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</si>
  <si>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</si>
  <si>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</si>
  <si>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</si>
  <si>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</si>
  <si>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</si>
  <si>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</si>
  <si>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</si>
  <si>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</si>
  <si>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</si>
  <si>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</si>
  <si>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</si>
  <si>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</si>
  <si>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</si>
  <si>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</si>
  <si>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</si>
  <si>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</si>
  <si>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</si>
  <si>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</si>
  <si>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</si>
  <si>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</si>
  <si>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</si>
  <si>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</si>
  <si>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</si>
  <si>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</si>
  <si>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</si>
  <si>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</si>
  <si>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</si>
  <si>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</si>
  <si>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</si>
  <si>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</si>
  <si>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</si>
  <si>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</si>
  <si>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</si>
  <si>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</si>
  <si>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</si>
  <si>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</si>
  <si>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</si>
  <si>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</si>
  <si>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</si>
  <si>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</si>
  <si>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</si>
  <si>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</si>
  <si>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</si>
  <si>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</si>
  <si>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</si>
  <si>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</si>
  <si>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</si>
  <si>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</si>
  <si>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</si>
  <si>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</si>
  <si>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</si>
  <si>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</si>
  <si>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</si>
  <si>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</si>
  <si>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</si>
  <si>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</si>
  <si>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</si>
  <si>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</si>
  <si>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</si>
  <si>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</si>
  <si>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</si>
  <si>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</si>
  <si>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</si>
  <si>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</si>
  <si>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</si>
  <si>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</si>
  <si>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</si>
  <si>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</si>
  <si>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</si>
  <si>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</si>
  <si>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</si>
  <si>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</si>
  <si>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</si>
  <si>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</si>
  <si>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</si>
  <si>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</si>
  <si>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</si>
  <si>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</si>
  <si>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</si>
  <si>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</si>
  <si>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</si>
  <si>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</si>
  <si>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</si>
  <si>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</si>
  <si>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</si>
  <si>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</si>
  <si>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</si>
  <si>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</si>
  <si>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</si>
  <si>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</si>
  <si>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</si>
  <si>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</si>
  <si>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</si>
  <si>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</si>
  <si>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</si>
  <si>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</si>
  <si>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</si>
  <si>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</si>
  <si>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</si>
  <si>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</si>
  <si>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</si>
  <si>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</si>
  <si>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</si>
  <si>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</si>
  <si>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</si>
  <si>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</si>
  <si>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</si>
  <si>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</si>
  <si>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</si>
  <si>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</si>
  <si>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</si>
  <si>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</si>
  <si>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</si>
  <si>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</si>
  <si>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</si>
  <si>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</si>
  <si>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</si>
  <si>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</si>
  <si>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</si>
  <si>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</si>
  <si>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</si>
  <si>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</si>
  <si>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</si>
  <si>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</si>
  <si>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</si>
  <si>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</si>
  <si>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</si>
  <si>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</si>
  <si>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</si>
  <si>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</si>
  <si>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</si>
  <si>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</si>
  <si>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</si>
  <si>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</si>
  <si>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</si>
  <si>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</si>
  <si>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</si>
  <si>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</si>
  <si>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</si>
  <si>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</si>
  <si>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</si>
  <si>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</si>
  <si>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</si>
  <si>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</si>
  <si>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</si>
  <si>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</si>
  <si>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</si>
  <si>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</si>
  <si>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</si>
  <si>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</si>
  <si>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</si>
  <si>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</si>
  <si>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</si>
  <si>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</si>
  <si>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</si>
  <si>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</si>
  <si>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</si>
  <si>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</si>
  <si>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</si>
  <si>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</si>
  <si>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</si>
  <si>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</si>
  <si>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</si>
  <si>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</si>
  <si>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</si>
  <si>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</si>
  <si>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</si>
  <si>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</si>
  <si>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</si>
  <si>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</si>
  <si>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</si>
  <si>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</si>
  <si>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</si>
  <si>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</si>
  <si>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</si>
  <si>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</si>
  <si>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</si>
  <si>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</si>
  <si>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</si>
  <si>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</si>
  <si>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</si>
  <si>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</si>
  <si>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</si>
  <si>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</si>
  <si>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</si>
  <si>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</si>
  <si>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</si>
  <si>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</si>
  <si>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</si>
  <si>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</si>
  <si>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</si>
  <si>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</si>
  <si>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</si>
  <si>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</si>
  <si>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</si>
  <si>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</si>
  <si>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</si>
  <si>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</si>
  <si>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</si>
  <si>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</si>
  <si>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</si>
  <si>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</si>
  <si>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</si>
  <si>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</si>
  <si>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</si>
  <si>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</si>
  <si>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</si>
  <si>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</si>
  <si>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</si>
  <si>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</si>
  <si>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</si>
  <si>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</si>
  <si>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</si>
  <si>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</si>
  <si>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</si>
  <si>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</si>
  <si>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</si>
  <si>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</si>
  <si>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</si>
  <si>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</si>
  <si>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</si>
  <si>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</si>
  <si>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</si>
  <si>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</si>
  <si>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</si>
  <si>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</si>
  <si>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</si>
  <si>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</si>
  <si>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</si>
  <si>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</si>
  <si>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</si>
  <si>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</si>
  <si>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</si>
  <si>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</si>
  <si>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</si>
  <si>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</si>
  <si>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</si>
  <si>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</si>
  <si>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</si>
  <si>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</si>
  <si>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</si>
  <si>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</si>
  <si>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</si>
  <si>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</si>
  <si>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</si>
  <si>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</si>
  <si>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</si>
  <si>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</si>
  <si>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</si>
  <si>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</si>
  <si>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</si>
  <si>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</si>
  <si>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</si>
  <si>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</si>
  <si>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</si>
  <si>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</si>
  <si>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</si>
  <si>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</si>
  <si>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</si>
  <si>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</si>
  <si>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</si>
  <si>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</si>
  <si>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</si>
  <si>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</si>
  <si>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</si>
  <si>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</si>
  <si>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</si>
  <si>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</si>
  <si>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</si>
  <si>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</si>
  <si>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</si>
  <si>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</si>
  <si>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</si>
  <si>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</si>
  <si>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</si>
  <si>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</si>
  <si>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</si>
  <si>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</si>
  <si>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</si>
  <si>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</si>
  <si>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</si>
  <si>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</si>
  <si>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</si>
  <si>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</si>
  <si>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</si>
  <si>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</si>
  <si>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</si>
  <si>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</si>
  <si>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</si>
  <si>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</si>
  <si>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</si>
  <si>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</si>
  <si>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</si>
  <si>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</si>
  <si>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</si>
  <si>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</si>
  <si>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</si>
  <si>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</si>
  <si>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</si>
  <si>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</si>
  <si>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</si>
  <si>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</si>
  <si>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</si>
  <si>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</si>
  <si>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</si>
  <si>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</si>
  <si>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</si>
  <si>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</si>
  <si>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</si>
  <si>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</si>
  <si>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</si>
  <si>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</si>
  <si>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</si>
  <si>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</si>
  <si>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</si>
  <si>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</si>
  <si>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</si>
  <si>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</si>
  <si>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</si>
  <si>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</si>
  <si>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</si>
  <si>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</si>
  <si>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</si>
  <si>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</si>
  <si>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</si>
  <si>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</si>
  <si>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</si>
  <si>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</si>
  <si>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</si>
  <si>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</si>
  <si>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</si>
  <si>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</si>
  <si>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</si>
  <si>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</si>
  <si>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</si>
  <si>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</si>
  <si>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</si>
  <si>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</si>
  <si>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</si>
  <si>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</si>
  <si>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</si>
  <si>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</si>
  <si>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</si>
  <si>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</si>
  <si>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</si>
  <si>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</si>
  <si>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</si>
  <si>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</si>
  <si>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</si>
  <si>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</si>
  <si>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</si>
  <si>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</si>
  <si>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</si>
  <si>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</si>
  <si>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</si>
  <si>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</si>
  <si>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</si>
  <si>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</si>
  <si>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</si>
  <si>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</si>
  <si>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</si>
  <si>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</si>
  <si>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</si>
  <si>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</si>
  <si>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</si>
  <si>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</si>
  <si>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</si>
  <si>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</si>
  <si>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</si>
  <si>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</si>
  <si>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</si>
  <si>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</si>
  <si>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</si>
  <si>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</si>
  <si>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</si>
  <si>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</si>
  <si>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</si>
  <si>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</si>
  <si>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</si>
  <si>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</si>
  <si>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</si>
  <si>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</si>
  <si>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</si>
  <si>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</si>
  <si>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</si>
  <si>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</si>
  <si>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</si>
  <si>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</si>
  <si>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</si>
  <si>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</si>
  <si>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</si>
  <si>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</si>
  <si>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</si>
  <si>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</si>
  <si>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</si>
  <si>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</si>
  <si>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</si>
  <si>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</si>
  <si>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</si>
  <si>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</si>
  <si>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</si>
  <si>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</si>
  <si>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</si>
  <si>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</si>
  <si>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</si>
  <si>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</si>
  <si>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</si>
  <si>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</si>
  <si>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</si>
  <si>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</si>
  <si>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</si>
  <si>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</si>
  <si>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</si>
  <si>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</si>
  <si>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</si>
  <si>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</si>
  <si>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</si>
  <si>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</si>
  <si>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</si>
  <si>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</si>
  <si>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</si>
  <si>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</si>
  <si>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</si>
  <si>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</si>
  <si>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</si>
  <si>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</si>
  <si>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</si>
  <si>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</si>
  <si>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</si>
  <si>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</si>
  <si>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</si>
  <si>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</si>
  <si>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</si>
  <si>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</si>
  <si>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</si>
  <si>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</si>
  <si>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</si>
  <si>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</si>
  <si>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</si>
  <si>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</si>
  <si>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</si>
  <si>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</si>
  <si>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</si>
  <si>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</si>
  <si>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</si>
  <si>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</si>
  <si>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</si>
  <si>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</si>
  <si>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</si>
  <si>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</si>
  <si>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</si>
  <si>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</si>
  <si>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</si>
  <si>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</si>
  <si>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</si>
  <si>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</si>
  <si>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</si>
  <si>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</si>
  <si>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</si>
  <si>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</si>
  <si>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</si>
  <si>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</si>
  <si>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</si>
  <si>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</si>
  <si>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</si>
  <si>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</si>
  <si>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</si>
  <si>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</si>
  <si>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</si>
  <si>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</si>
  <si>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</si>
  <si>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</si>
  <si>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</si>
  <si>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</si>
  <si>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</si>
  <si>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</si>
  <si>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</si>
  <si>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</si>
  <si>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</si>
  <si>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</si>
  <si>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</si>
  <si>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</si>
  <si>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</si>
  <si>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</si>
  <si>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</si>
  <si>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</si>
  <si>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</si>
  <si>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</si>
  <si>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</si>
  <si>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</si>
  <si>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</si>
  <si>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</si>
  <si>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</si>
  <si>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</si>
  <si>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</si>
  <si>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</si>
  <si>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</si>
  <si>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</si>
  <si>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</si>
  <si>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</si>
  <si>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</si>
  <si>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</si>
  <si>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</si>
  <si>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</si>
  <si>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</si>
  <si>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</si>
  <si>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</si>
  <si>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</si>
  <si>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</si>
  <si>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</si>
  <si>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</si>
  <si>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</si>
  <si>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</si>
  <si>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</si>
  <si>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</si>
  <si>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</si>
  <si>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</si>
  <si>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</si>
  <si>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</si>
  <si>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</si>
  <si>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</si>
  <si>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</si>
  <si>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</si>
  <si>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</si>
  <si>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</si>
  <si>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</si>
  <si>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</si>
  <si>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</si>
  <si>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</si>
  <si>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</si>
  <si>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</si>
  <si>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</si>
  <si>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</si>
  <si>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</si>
  <si>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</si>
  <si>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</si>
  <si>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</si>
  <si>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</si>
  <si>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</si>
  <si>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</si>
  <si>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</si>
  <si>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</si>
  <si>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</si>
  <si>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</si>
  <si>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</si>
  <si>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</si>
  <si>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</si>
  <si>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</si>
  <si>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</si>
  <si>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</si>
  <si>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</si>
  <si>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</si>
  <si>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</si>
  <si>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</si>
  <si>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</si>
  <si>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</si>
  <si>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</si>
  <si>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</si>
  <si>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</si>
  <si>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</si>
  <si>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</si>
  <si>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</si>
  <si>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</si>
  <si>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</si>
  <si>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</si>
  <si>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</si>
  <si>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</si>
  <si>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</si>
  <si>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</si>
  <si>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</si>
  <si>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</si>
  <si>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</si>
  <si>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</si>
  <si>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</si>
  <si>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</si>
  <si>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</si>
  <si>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</si>
  <si>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</si>
  <si>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</si>
  <si>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</si>
  <si>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</si>
  <si>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</si>
  <si>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</si>
  <si>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</si>
  <si>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</si>
  <si>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</si>
  <si>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</si>
  <si>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</si>
  <si>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</si>
  <si>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</si>
  <si>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</si>
  <si>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</si>
  <si>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</si>
  <si>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</si>
  <si>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</si>
  <si>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</si>
  <si>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</si>
  <si>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</si>
  <si>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</si>
  <si>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</si>
  <si>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</si>
  <si>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</si>
  <si>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</si>
  <si>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</si>
  <si>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</si>
  <si>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</si>
  <si>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</si>
  <si>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</si>
  <si>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</si>
  <si>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</si>
  <si>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</si>
  <si>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</si>
  <si>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</si>
  <si>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</si>
  <si>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</si>
  <si>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</si>
  <si>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</si>
  <si>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</si>
  <si>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</si>
  <si>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</si>
  <si>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</si>
  <si>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</si>
  <si>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</si>
  <si>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</si>
  <si>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</si>
  <si>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</si>
  <si>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</si>
  <si>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</si>
  <si>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</si>
  <si>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</si>
  <si>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</si>
  <si>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</si>
  <si>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</si>
  <si>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</si>
  <si>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</si>
  <si>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</si>
  <si>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</si>
  <si>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</si>
  <si>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</si>
  <si>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</si>
  <si>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</si>
  <si>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</si>
  <si>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</si>
  <si>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</si>
  <si>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</si>
  <si>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</si>
  <si>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</si>
  <si>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</si>
  <si>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</si>
  <si>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</si>
  <si>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</si>
  <si>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</si>
  <si>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</si>
  <si>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</si>
  <si>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</si>
  <si>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</si>
  <si>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</si>
  <si>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</si>
  <si>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</si>
  <si>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</si>
  <si>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</si>
  <si>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</si>
  <si>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</si>
  <si>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</si>
  <si>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</si>
  <si>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</si>
  <si>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</si>
  <si>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</si>
  <si>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</si>
  <si>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</si>
  <si>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</si>
  <si>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</si>
  <si>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</si>
  <si>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</si>
  <si>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</si>
  <si>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</si>
  <si>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</si>
  <si>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</si>
  <si>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</si>
  <si>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</si>
  <si>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</si>
  <si>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</si>
  <si>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</si>
  <si>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</si>
  <si>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</si>
  <si>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</si>
  <si>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</si>
  <si>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</si>
  <si>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</si>
  <si>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</si>
  <si>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</si>
  <si>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</si>
  <si>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</si>
  <si>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</si>
  <si>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</si>
  <si>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</si>
  <si>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</si>
  <si>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</si>
  <si>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</si>
  <si>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</si>
  <si>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</si>
  <si>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</si>
  <si>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</si>
  <si>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</si>
  <si>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</si>
  <si>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</si>
  <si>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</si>
  <si>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</si>
  <si>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</si>
  <si>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</si>
  <si>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</si>
  <si>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</si>
  <si>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</si>
  <si>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</si>
  <si>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</si>
  <si>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</si>
  <si>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</si>
  <si>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</si>
  <si>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</si>
  <si>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</si>
  <si>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</si>
  <si>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</si>
  <si>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</si>
  <si>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</si>
  <si>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</si>
  <si>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</si>
  <si>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</si>
  <si>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</si>
  <si>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</si>
  <si>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</si>
  <si>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</si>
  <si>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</si>
  <si>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</si>
  <si>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</si>
  <si>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</si>
  <si>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</si>
  <si>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</si>
  <si>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</si>
  <si>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</si>
  <si>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</si>
  <si>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</si>
  <si>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</si>
  <si>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</si>
  <si>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</si>
  <si>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</si>
  <si>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</si>
  <si>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</si>
  <si>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</si>
  <si>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</si>
  <si>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</si>
  <si>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</si>
  <si>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</si>
  <si>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</si>
  <si>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</si>
  <si>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</si>
  <si>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</si>
  <si>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</si>
  <si>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</si>
  <si>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</si>
  <si>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</si>
  <si>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</si>
  <si>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</si>
  <si>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</si>
  <si>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</si>
  <si>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</si>
  <si>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</si>
  <si>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</si>
  <si>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</si>
  <si>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</si>
  <si>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</si>
  <si>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</si>
  <si>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</si>
  <si>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</si>
  <si>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</si>
  <si>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</si>
  <si>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</si>
  <si>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</si>
  <si>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</si>
  <si>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</si>
  <si>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</si>
  <si>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</si>
  <si>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</si>
  <si>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</si>
  <si>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</si>
  <si>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</si>
  <si>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</si>
  <si>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</si>
  <si>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</si>
  <si>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</si>
  <si>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</si>
  <si>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</si>
  <si>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</si>
  <si>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</si>
  <si>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</si>
  <si>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</si>
  <si>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</si>
  <si>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</si>
  <si>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</si>
  <si>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</si>
  <si>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</si>
  <si>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</si>
  <si>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</si>
  <si>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</si>
  <si>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</si>
  <si>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</si>
  <si>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</si>
  <si>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</si>
  <si>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</si>
  <si>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</si>
  <si>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</si>
  <si>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</si>
  <si>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</si>
  <si>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</si>
  <si>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</si>
  <si>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</si>
  <si>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</si>
  <si>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</si>
  <si>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</si>
  <si>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</si>
  <si>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</si>
  <si>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</si>
  <si>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</si>
  <si>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</si>
  <si>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</si>
  <si>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</si>
  <si>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</si>
  <si>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</si>
  <si>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</si>
  <si>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</si>
  <si>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</si>
  <si>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</si>
  <si>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</si>
  <si>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</si>
  <si>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</si>
  <si>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</si>
  <si>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</si>
  <si>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</si>
  <si>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</si>
  <si>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</si>
  <si>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</si>
  <si>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</si>
  <si>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</si>
  <si>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</si>
  <si>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</si>
  <si>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</si>
  <si>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</si>
  <si>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</si>
  <si>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</si>
  <si>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</si>
  <si>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</si>
  <si>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</si>
  <si>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</si>
  <si>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</si>
  <si>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</si>
  <si>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</si>
  <si>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</si>
  <si>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</si>
  <si>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</si>
  <si>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</si>
  <si>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</si>
  <si>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</si>
  <si>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</si>
  <si>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</si>
  <si>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</si>
  <si>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</si>
  <si>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</si>
  <si>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</si>
  <si>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</si>
  <si>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</si>
  <si>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</si>
  <si>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</si>
  <si>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</si>
  <si>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</si>
  <si>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</si>
  <si>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</si>
  <si>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</si>
  <si>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</si>
  <si>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</si>
  <si>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</si>
  <si>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</si>
  <si>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</si>
  <si>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</si>
  <si>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</si>
  <si>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</si>
  <si>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</si>
  <si>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</si>
  <si>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</si>
  <si>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</si>
  <si>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</si>
  <si>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</si>
  <si>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</si>
  <si>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</si>
  <si>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</si>
  <si>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</si>
  <si>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</si>
  <si>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</si>
  <si>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</si>
  <si>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</si>
  <si>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</si>
  <si>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</si>
  <si>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</si>
  <si>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</si>
  <si>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</si>
  <si>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</si>
  <si>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</si>
  <si>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</si>
  <si>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</si>
  <si>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</si>
  <si>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</si>
  <si>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</si>
  <si>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</si>
  <si>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</si>
  <si>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</si>
  <si>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</si>
  <si>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</si>
  <si>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</si>
  <si>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</si>
  <si>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</si>
  <si>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</si>
  <si>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</si>
  <si>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</si>
  <si>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</si>
  <si>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</si>
  <si>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</si>
  <si>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</si>
  <si>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</si>
  <si>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</si>
  <si>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</si>
  <si>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</si>
  <si>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</si>
  <si>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</si>
  <si>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</si>
  <si>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</si>
  <si>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</si>
  <si>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</si>
  <si>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</si>
  <si>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</si>
  <si>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</si>
  <si>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</si>
  <si>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</si>
  <si>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</si>
  <si>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</si>
  <si>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</si>
  <si>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</si>
  <si>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</si>
  <si>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</si>
  <si>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</si>
  <si>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</si>
  <si>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</si>
  <si>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</si>
  <si>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</si>
  <si>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</si>
  <si>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</si>
  <si>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</si>
  <si>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</si>
  <si>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</si>
  <si>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</si>
  <si>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</si>
  <si>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</si>
  <si>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</si>
  <si>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</si>
  <si>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</si>
  <si>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</si>
  <si>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</si>
  <si>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</si>
  <si>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</si>
  <si>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</si>
  <si>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</si>
  <si>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</si>
  <si>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</si>
  <si>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</si>
  <si>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</si>
  <si>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</si>
  <si>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</si>
  <si>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</si>
  <si>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</si>
  <si>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</si>
  <si>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</si>
  <si>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</si>
  <si>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</si>
  <si>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</si>
  <si>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</si>
  <si>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</si>
  <si>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</si>
  <si>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</si>
  <si>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</si>
  <si>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</si>
  <si>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</si>
  <si>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</si>
  <si>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</si>
  <si>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</si>
  <si>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</si>
  <si>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</si>
  <si>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</si>
  <si>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</si>
  <si>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</si>
  <si>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</si>
  <si>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</si>
  <si>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</si>
  <si>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</si>
  <si>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</si>
  <si>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</si>
  <si>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</si>
  <si>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</si>
  <si>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</si>
  <si>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</si>
  <si>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</si>
  <si>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</si>
  <si>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</si>
  <si>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</si>
  <si>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</si>
  <si>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</si>
  <si>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</si>
  <si>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</si>
  <si>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</si>
  <si>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</si>
  <si>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</si>
  <si>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</si>
  <si>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</si>
  <si>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</si>
  <si>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</si>
  <si>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</si>
  <si>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</si>
  <si>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</si>
  <si>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</si>
  <si>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</si>
  <si>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</si>
  <si>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</si>
  <si>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</si>
  <si>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</si>
  <si>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</si>
  <si>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</si>
  <si>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</si>
  <si>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</si>
  <si>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</si>
  <si>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</si>
  <si>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</si>
  <si>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</si>
  <si>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</si>
  <si>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</si>
  <si>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</si>
  <si>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</si>
  <si>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</si>
  <si>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</si>
  <si>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</si>
  <si>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</si>
  <si>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</si>
  <si>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</si>
  <si>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</si>
  <si>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</si>
  <si>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</si>
  <si>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</si>
  <si>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</si>
  <si>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</si>
  <si>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</si>
  <si>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</si>
  <si>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</si>
  <si>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</si>
  <si>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</si>
  <si>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</si>
  <si>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</si>
  <si>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</si>
  <si>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</si>
  <si>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</si>
  <si>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</si>
  <si>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</si>
  <si>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</si>
  <si>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</si>
  <si>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</si>
  <si>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</si>
  <si>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</si>
  <si>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</si>
  <si>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</si>
  <si>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</si>
  <si>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</si>
  <si>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</si>
  <si>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</si>
  <si>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</si>
  <si>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</si>
  <si>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</si>
  <si>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</si>
  <si>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</si>
  <si>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</si>
  <si>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</si>
  <si>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</si>
  <si>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</si>
  <si>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</si>
  <si>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</si>
  <si>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</si>
  <si>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</si>
  <si>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</si>
  <si>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</si>
  <si>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</si>
  <si>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</si>
  <si>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</si>
  <si>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</si>
  <si>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</si>
  <si>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</si>
  <si>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</si>
  <si>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</si>
  <si>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</si>
  <si>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</si>
  <si>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</si>
  <si>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</si>
  <si>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</si>
  <si>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</si>
  <si>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</si>
  <si>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</si>
  <si>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</si>
  <si>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</si>
  <si>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</si>
  <si>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</si>
  <si>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</si>
  <si>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</si>
  <si>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</si>
  <si>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</si>
  <si>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</si>
  <si>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</si>
  <si>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</si>
  <si>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</si>
  <si>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</si>
  <si>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</si>
  <si>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</si>
  <si>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</si>
  <si>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</si>
  <si>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</si>
  <si>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</si>
  <si>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</si>
  <si>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</si>
  <si>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</si>
  <si>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</si>
  <si>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</si>
  <si>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</si>
  <si>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</si>
  <si>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</si>
  <si>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</si>
  <si>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</si>
  <si>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</si>
  <si>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</si>
  <si>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</si>
  <si>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</si>
  <si>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</si>
  <si>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</si>
  <si>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</si>
  <si>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</si>
  <si>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</si>
  <si>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</si>
  <si>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</si>
  <si>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</si>
  <si>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</si>
  <si>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</si>
  <si>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</si>
  <si>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</si>
  <si>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</si>
  <si>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</si>
  <si>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</si>
  <si>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</si>
  <si>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</si>
  <si>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</si>
  <si>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</si>
  <si>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</si>
  <si>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</si>
  <si>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</si>
  <si>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</si>
  <si>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</si>
  <si>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</si>
  <si>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</si>
  <si>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</si>
  <si>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</si>
  <si>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</si>
  <si>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</si>
  <si>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</si>
  <si>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</si>
  <si>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</si>
  <si>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</si>
  <si>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</si>
  <si>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</si>
  <si>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</si>
  <si>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</si>
  <si>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</si>
  <si>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</si>
  <si>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</si>
  <si>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</si>
  <si>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</si>
  <si>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</si>
  <si>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</si>
  <si>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</si>
  <si>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</si>
  <si>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</si>
  <si>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</si>
  <si>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</si>
  <si>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</si>
  <si>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</si>
  <si>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</si>
  <si>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</si>
  <si>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</si>
  <si>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</si>
  <si>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</si>
  <si>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</si>
  <si>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</si>
  <si>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</si>
  <si>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</si>
  <si>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</si>
  <si>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</si>
  <si>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</si>
  <si>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</si>
  <si>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</si>
  <si>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</si>
  <si>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</si>
  <si>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</si>
  <si>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</si>
  <si>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</si>
  <si>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</si>
  <si>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</si>
  <si>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</si>
  <si>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</si>
  <si>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</si>
  <si>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</si>
  <si>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</si>
  <si>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</si>
  <si>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</si>
  <si>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</si>
  <si>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</si>
  <si>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</si>
  <si>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</si>
  <si>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</si>
  <si>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</si>
  <si>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</si>
  <si>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</si>
  <si>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</si>
  <si>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</si>
  <si>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</si>
  <si>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</si>
  <si>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</si>
  <si>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</si>
  <si>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</si>
  <si>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</si>
  <si>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</si>
  <si>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</si>
  <si>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</si>
  <si>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</si>
  <si>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</si>
  <si>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</si>
  <si>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</si>
  <si>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</si>
  <si>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</si>
  <si>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</si>
  <si>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</si>
  <si>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</si>
  <si>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</si>
  <si>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</si>
  <si>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</si>
  <si>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</si>
  <si>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</si>
  <si>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</si>
  <si>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</si>
  <si>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</si>
  <si>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</si>
  <si>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</si>
  <si>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</si>
  <si>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</si>
  <si>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</si>
  <si>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</si>
  <si>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</si>
  <si>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</si>
  <si>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</si>
  <si>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</si>
  <si>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</si>
  <si>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</si>
  <si>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</si>
  <si>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</si>
  <si>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</si>
  <si>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</si>
  <si>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</si>
  <si>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</si>
  <si>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</si>
  <si>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</si>
  <si>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</si>
  <si>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</si>
  <si>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</si>
  <si>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</si>
  <si>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</si>
  <si>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</si>
  <si>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</si>
  <si>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</si>
  <si>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</si>
  <si>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</si>
  <si>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</si>
  <si>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</si>
  <si>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</si>
  <si>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</si>
  <si>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</si>
  <si>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</si>
  <si>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</si>
  <si>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</si>
  <si>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</si>
  <si>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</si>
  <si>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</si>
  <si>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</si>
  <si>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</si>
  <si>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</si>
  <si>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</si>
  <si>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</si>
  <si>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</si>
  <si>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</si>
  <si>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</si>
  <si>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</si>
  <si>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</si>
  <si>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</si>
  <si>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</si>
  <si>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</si>
  <si>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</si>
  <si>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</si>
  <si>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</si>
  <si>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</si>
  <si>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</si>
  <si>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</si>
  <si>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</si>
  <si>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</si>
  <si>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</si>
  <si>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</si>
  <si>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</si>
  <si>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</si>
  <si>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</si>
  <si>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</si>
  <si>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</si>
  <si>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</si>
  <si>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</si>
  <si>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</si>
  <si>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</si>
  <si>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</si>
  <si>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</si>
  <si>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</si>
  <si>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</si>
  <si>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</si>
  <si>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</si>
  <si>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</si>
  <si>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</si>
  <si>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</si>
  <si>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</si>
  <si>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</si>
  <si>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</si>
  <si>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</si>
  <si>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</si>
  <si>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</si>
  <si>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</si>
  <si>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</si>
  <si>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</si>
  <si>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</si>
  <si>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</si>
  <si>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</si>
  <si>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</si>
  <si>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</si>
  <si>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</si>
  <si>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</si>
  <si>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</si>
  <si>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</si>
  <si>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</si>
  <si>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</si>
  <si>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</si>
  <si>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</si>
  <si>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</si>
  <si>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</si>
  <si>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</si>
  <si>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</si>
  <si>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</si>
  <si>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</si>
  <si>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</si>
  <si>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</si>
  <si>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</si>
  <si>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</si>
  <si>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</si>
  <si>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</si>
  <si>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</si>
  <si>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</si>
  <si>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</si>
  <si>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</si>
  <si>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</si>
  <si>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</si>
  <si>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</si>
  <si>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</si>
  <si>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</si>
  <si>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</si>
  <si>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</si>
  <si>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</si>
  <si>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</si>
  <si>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</si>
  <si>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</si>
  <si>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</si>
  <si>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</si>
  <si>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</si>
  <si>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</si>
  <si>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</si>
  <si>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</si>
  <si>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</si>
  <si>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</si>
  <si>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</si>
  <si>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</si>
  <si>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</si>
  <si>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</si>
  <si>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</si>
  <si>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</si>
  <si>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</si>
  <si>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</si>
  <si>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</si>
  <si>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</si>
  <si>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</si>
  <si>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</si>
  <si>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</si>
  <si>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</si>
  <si>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</si>
  <si>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</si>
  <si>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</si>
  <si>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</si>
  <si>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</si>
  <si>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</si>
  <si>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</si>
  <si>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</si>
  <si>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</si>
  <si>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</si>
  <si>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</si>
  <si>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</si>
  <si>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</si>
  <si>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</si>
  <si>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</si>
  <si>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</si>
  <si>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</si>
  <si>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</si>
  <si>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</si>
  <si>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</si>
  <si>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</si>
  <si>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</si>
  <si>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</si>
  <si>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</si>
  <si>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</si>
  <si>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</si>
  <si>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</si>
  <si>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</si>
  <si>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</si>
  <si>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</si>
  <si>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</si>
  <si>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</si>
  <si>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</si>
  <si>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</si>
  <si>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</si>
  <si>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</si>
  <si>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</si>
  <si>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</si>
  <si>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</si>
  <si>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</si>
  <si>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</si>
  <si>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</si>
  <si>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</si>
  <si>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</si>
  <si>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</si>
  <si>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</si>
  <si>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</si>
  <si>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</si>
  <si>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</si>
  <si>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</si>
  <si>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</si>
  <si>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</si>
  <si>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</si>
  <si>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</si>
  <si>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</si>
  <si>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</si>
  <si>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</si>
  <si>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</si>
  <si>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</si>
  <si>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</si>
  <si>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</si>
  <si>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</si>
  <si>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</si>
  <si>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</si>
  <si>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</si>
  <si>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</si>
  <si>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</si>
  <si>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</si>
  <si>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</si>
  <si>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</si>
  <si>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</si>
  <si>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</si>
  <si>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</si>
  <si>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</si>
  <si>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</si>
  <si>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</si>
  <si>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</si>
  <si>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</si>
  <si>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</si>
  <si>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</si>
  <si>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</si>
  <si>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</si>
  <si>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</si>
  <si>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</si>
  <si>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</si>
  <si>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</si>
  <si>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</si>
  <si>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</si>
  <si>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</si>
  <si>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</si>
  <si>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</si>
  <si>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</si>
  <si>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</si>
  <si>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</si>
  <si>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</si>
  <si>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</si>
  <si>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</si>
  <si>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</si>
  <si>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</si>
  <si>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</si>
  <si>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</si>
  <si>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</si>
  <si>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</si>
  <si>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</si>
  <si>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</si>
  <si>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</si>
  <si>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</si>
  <si>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</si>
  <si>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</si>
  <si>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</si>
  <si>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</si>
  <si>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</si>
  <si>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</si>
  <si>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</si>
  <si>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</si>
  <si>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</si>
  <si>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</si>
  <si>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</si>
  <si>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</si>
  <si>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</si>
  <si>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</si>
  <si>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</si>
  <si>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</si>
  <si>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</si>
  <si>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</si>
  <si>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</si>
  <si>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</si>
  <si>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</si>
  <si>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</si>
  <si>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</si>
  <si>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</si>
  <si>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</si>
  <si>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</si>
  <si>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</si>
  <si>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</si>
  <si>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</si>
  <si>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</si>
  <si>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</si>
  <si>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</si>
  <si>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</si>
  <si>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</si>
  <si>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</si>
  <si>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</si>
  <si>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</si>
  <si>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</si>
  <si>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</si>
  <si>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</si>
  <si>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</si>
  <si>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</si>
  <si>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</si>
  <si>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</si>
  <si>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</si>
  <si>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</si>
  <si>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</si>
  <si>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</si>
  <si>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</si>
  <si>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</si>
  <si>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</si>
  <si>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</si>
  <si>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</si>
  <si>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</si>
  <si>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</si>
  <si>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</si>
  <si>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</si>
  <si>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</si>
  <si>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</si>
  <si>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</si>
  <si>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</si>
  <si>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</si>
  <si>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</si>
  <si>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</si>
  <si>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</si>
  <si>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</si>
  <si>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</si>
  <si>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</si>
  <si>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</si>
  <si>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</si>
  <si>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</si>
  <si>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</si>
  <si>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</si>
  <si>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</si>
  <si>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</si>
  <si>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</si>
  <si>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</si>
  <si>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</si>
  <si>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</si>
  <si>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</si>
  <si>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</si>
  <si>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</si>
  <si>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</si>
  <si>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</si>
  <si>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</si>
  <si>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</si>
  <si>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</si>
  <si>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</si>
  <si>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</si>
  <si>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</si>
  <si>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</si>
  <si>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</si>
  <si>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</si>
  <si>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</si>
  <si>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</si>
  <si>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</si>
  <si>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</si>
  <si>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</si>
  <si>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</si>
  <si>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</si>
  <si>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</si>
  <si>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</si>
  <si>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</si>
  <si>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</si>
  <si>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</si>
  <si>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</si>
  <si>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</si>
  <si>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</si>
  <si>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</si>
  <si>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</si>
  <si>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</si>
  <si>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</si>
  <si>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</si>
  <si>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</si>
  <si>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</si>
  <si>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</si>
  <si>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</si>
  <si>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</si>
  <si>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</si>
  <si>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</si>
  <si>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</si>
  <si>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</si>
  <si>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</si>
  <si>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</si>
  <si>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</si>
  <si>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</si>
  <si>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</si>
  <si>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</si>
  <si>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</si>
  <si>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</si>
  <si>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</si>
  <si>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</si>
  <si>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</si>
  <si>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</si>
  <si>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</si>
  <si>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</si>
  <si>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</si>
  <si>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</si>
  <si>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</si>
  <si>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</si>
  <si>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</si>
  <si>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</si>
  <si>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</si>
  <si>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</si>
  <si>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</si>
  <si>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</si>
  <si>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</si>
  <si>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</si>
  <si>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</si>
  <si>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</si>
  <si>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</si>
  <si>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</si>
  <si>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</si>
  <si>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</si>
  <si>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</si>
  <si>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</si>
  <si>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</si>
  <si>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</si>
  <si>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</si>
  <si>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</si>
  <si>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</si>
  <si>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</si>
  <si>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</si>
  <si>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</si>
  <si>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</si>
  <si>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</si>
  <si>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</si>
  <si>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</si>
  <si>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</si>
  <si>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</si>
  <si>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</si>
  <si>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</si>
  <si>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</si>
  <si>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</si>
  <si>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</si>
  <si>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</si>
  <si>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</si>
  <si>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</si>
  <si>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</si>
  <si>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</si>
  <si>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</si>
  <si>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</si>
  <si>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</si>
  <si>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</si>
  <si>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</si>
  <si>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</si>
  <si>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</si>
  <si>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</si>
  <si>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</si>
  <si>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</si>
  <si>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</si>
  <si>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</si>
  <si>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</si>
  <si>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</si>
  <si>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</si>
  <si>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</si>
  <si>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</si>
  <si>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</si>
  <si>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</si>
  <si>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</si>
  <si>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</si>
  <si>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</si>
  <si>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</si>
  <si>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</si>
  <si>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</si>
  <si>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</si>
  <si>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</si>
  <si>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</si>
  <si>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</si>
  <si>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</si>
  <si>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</si>
  <si>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</si>
  <si>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</si>
  <si>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</si>
  <si>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</si>
  <si>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</si>
  <si>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</si>
  <si>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</si>
  <si>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</si>
  <si>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</si>
  <si>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</si>
  <si>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</si>
  <si>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</si>
  <si>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</si>
  <si>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</si>
  <si>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</si>
  <si>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</si>
  <si>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</si>
  <si>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</si>
  <si>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</si>
  <si>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</si>
  <si>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</si>
  <si>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</si>
  <si>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</si>
  <si>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</si>
  <si>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</si>
  <si>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</si>
  <si>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</si>
  <si>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</si>
  <si>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</si>
  <si>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</si>
  <si>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</si>
  <si>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</si>
  <si>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</si>
  <si>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</si>
  <si>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</si>
  <si>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</si>
  <si>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</si>
  <si>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</si>
  <si>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</si>
  <si>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</si>
  <si>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</si>
  <si>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</si>
  <si>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</si>
  <si>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</si>
  <si>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</si>
  <si>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</si>
  <si>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</si>
  <si>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</si>
  <si>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</si>
  <si>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</si>
  <si>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</si>
  <si>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</si>
  <si>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</si>
  <si>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</si>
  <si>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</si>
  <si>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</si>
  <si>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</si>
  <si>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</si>
  <si>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</si>
  <si>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</si>
  <si>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</si>
  <si>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</si>
  <si>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</si>
  <si>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</si>
  <si>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</si>
  <si>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</si>
  <si>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</si>
  <si>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</si>
  <si>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</si>
  <si>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</si>
  <si>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</si>
  <si>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</si>
  <si>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</si>
  <si>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</si>
  <si>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</si>
  <si>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</si>
  <si>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</si>
  <si>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</si>
  <si>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</si>
  <si>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</si>
  <si>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</si>
  <si>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</si>
  <si>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</si>
  <si>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</si>
  <si>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</si>
  <si>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</si>
  <si>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</si>
  <si>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</si>
  <si>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</si>
  <si>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</si>
  <si>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</si>
  <si>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</si>
  <si>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</si>
  <si>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</si>
  <si>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</si>
  <si>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</si>
  <si>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</si>
  <si>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</si>
  <si>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</si>
  <si>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</si>
  <si>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</si>
  <si>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</si>
  <si>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</si>
  <si>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</si>
  <si>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</si>
  <si>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</si>
  <si>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</si>
  <si>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</si>
  <si>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</si>
  <si>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</si>
  <si>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</si>
  <si>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</si>
  <si>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</si>
  <si>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</si>
  <si>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</si>
  <si>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</si>
  <si>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</si>
  <si>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</si>
  <si>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</si>
  <si>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</si>
  <si>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</si>
  <si>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</si>
  <si>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</si>
  <si>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</si>
  <si>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</si>
  <si>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</si>
  <si>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</si>
  <si>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</si>
  <si>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</si>
  <si>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</si>
  <si>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</si>
  <si>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</si>
  <si>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</si>
  <si>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</si>
  <si>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</si>
  <si>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</si>
  <si>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</si>
  <si>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</si>
  <si>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</si>
  <si>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</si>
  <si>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</si>
  <si>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</si>
  <si>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</si>
  <si>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</si>
  <si>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</si>
  <si>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</si>
  <si>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</si>
  <si>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</si>
  <si>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</si>
  <si>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</si>
  <si>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</si>
  <si>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</si>
  <si>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</si>
  <si>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</si>
  <si>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</si>
  <si>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</si>
  <si>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</si>
  <si>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</si>
  <si>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</si>
  <si>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</si>
  <si>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</si>
  <si>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</si>
  <si>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</si>
  <si>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</si>
  <si>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</si>
  <si>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</si>
  <si>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</si>
  <si>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</si>
  <si>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</si>
  <si>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</si>
  <si>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</si>
  <si>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</si>
  <si>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</si>
  <si>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</si>
  <si>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</si>
  <si>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</si>
  <si>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</si>
  <si>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</si>
  <si>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</si>
  <si>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</si>
  <si>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</si>
  <si>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</si>
  <si>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</si>
  <si>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</si>
  <si>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</si>
  <si>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</si>
  <si>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</si>
  <si>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</si>
  <si>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</si>
  <si>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</si>
  <si>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</si>
  <si>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</si>
  <si>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</si>
  <si>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</si>
  <si>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</si>
  <si>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</si>
  <si>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</si>
  <si>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</si>
  <si>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</si>
  <si>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</si>
  <si>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</si>
  <si>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</si>
  <si>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</si>
  <si>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</si>
  <si>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</si>
  <si>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</si>
  <si>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</si>
  <si>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</si>
  <si>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</si>
  <si>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</si>
  <si>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</si>
  <si>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</si>
  <si>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</si>
  <si>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</si>
  <si>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</si>
  <si>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</si>
  <si>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</si>
  <si>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</si>
  <si>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</si>
  <si>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</si>
  <si>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</si>
  <si>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</si>
  <si>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</si>
  <si>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</si>
  <si>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</si>
  <si>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</si>
  <si>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</si>
  <si>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</si>
  <si>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</si>
  <si>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</si>
  <si>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</si>
  <si>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</si>
  <si>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</si>
  <si>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</si>
  <si>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</si>
  <si>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</si>
  <si>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</si>
  <si>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</si>
  <si>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</si>
  <si>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</si>
  <si>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</si>
  <si>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</si>
  <si>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</si>
  <si>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</si>
  <si>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</si>
  <si>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</si>
  <si>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</si>
  <si>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</si>
  <si>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</si>
  <si>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</si>
  <si>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</si>
  <si>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</si>
  <si>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</si>
  <si>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</si>
  <si>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</si>
  <si>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</si>
  <si>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</si>
  <si>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</si>
  <si>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</si>
  <si>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</si>
  <si>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</si>
  <si>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</si>
  <si>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</si>
  <si>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</si>
  <si>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</si>
  <si>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</si>
  <si>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</si>
  <si>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</si>
  <si>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</si>
  <si>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</si>
  <si>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</si>
  <si>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</si>
  <si>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</si>
  <si>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</si>
  <si>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</si>
  <si>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</si>
  <si>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</si>
  <si>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</si>
  <si>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</si>
  <si>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</si>
  <si>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</si>
  <si>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</si>
  <si>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</si>
  <si>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</si>
  <si>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</si>
  <si>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</si>
  <si>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</si>
  <si>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</si>
  <si>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</si>
  <si>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</si>
  <si>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</si>
  <si>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</si>
  <si>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</si>
  <si>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</si>
  <si>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</si>
  <si>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</si>
  <si>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</si>
  <si>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</si>
  <si>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</si>
  <si>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</si>
  <si>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</si>
  <si>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</si>
  <si>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</si>
  <si>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</si>
  <si>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</si>
  <si>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</si>
  <si>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</si>
  <si>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</si>
  <si>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</si>
  <si>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</si>
  <si>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</si>
  <si>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</si>
  <si>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</si>
  <si>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</si>
  <si>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</si>
  <si>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</si>
  <si>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</si>
  <si>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</si>
  <si>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</si>
  <si>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</si>
  <si>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</si>
  <si>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</si>
  <si>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</si>
  <si>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</si>
  <si>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</si>
  <si>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</si>
  <si>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</si>
  <si>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</si>
  <si>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</si>
  <si>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</si>
  <si>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</si>
  <si>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</si>
  <si>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</si>
  <si>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</si>
  <si>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</si>
  <si>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</si>
  <si>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</si>
  <si>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</si>
  <si>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</si>
  <si>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</si>
  <si>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</si>
  <si>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</si>
  <si>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</si>
  <si>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</si>
  <si>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</si>
  <si>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</si>
  <si>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</si>
  <si>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</si>
  <si>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</si>
  <si>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</si>
  <si>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</si>
  <si>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</si>
  <si>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</si>
  <si>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</si>
  <si>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</si>
  <si>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</si>
  <si>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</si>
  <si>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</si>
  <si>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</si>
  <si>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</si>
  <si>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</si>
  <si>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</si>
  <si>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</si>
  <si>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</si>
  <si>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</si>
  <si>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</si>
  <si>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</si>
  <si>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</si>
  <si>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</si>
  <si>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</si>
  <si>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</si>
  <si>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</si>
  <si>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</si>
  <si>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</si>
  <si>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</si>
  <si>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</si>
  <si>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</si>
  <si>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</si>
  <si>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</si>
  <si>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</si>
  <si>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</si>
  <si>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</si>
  <si>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</si>
  <si>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</si>
  <si>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</si>
  <si>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</si>
  <si>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</si>
  <si>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</si>
  <si>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</si>
  <si>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</si>
  <si>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</si>
  <si>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</si>
  <si>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</si>
  <si>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</si>
  <si>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</si>
  <si>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</si>
  <si>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</si>
  <si>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</si>
  <si>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</si>
  <si>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</si>
  <si>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</si>
  <si>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</si>
  <si>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</si>
  <si>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</si>
  <si>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</si>
  <si>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</si>
  <si>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</si>
  <si>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</si>
  <si>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</si>
  <si>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</si>
  <si>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</si>
  <si>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</si>
  <si>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</si>
  <si>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</si>
  <si>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</si>
  <si>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</si>
  <si>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</si>
  <si>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</si>
  <si>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</si>
  <si>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</si>
  <si>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</si>
  <si>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</si>
  <si>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</si>
  <si>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</si>
  <si>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</si>
  <si>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</si>
  <si>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</si>
  <si>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</si>
  <si>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</si>
  <si>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</si>
  <si>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</si>
  <si>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</si>
  <si>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</si>
  <si>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</si>
  <si>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</si>
  <si>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</si>
  <si>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</si>
  <si>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</si>
  <si>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</si>
  <si>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</si>
  <si>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</si>
  <si>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</si>
  <si>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</si>
  <si>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</si>
  <si>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</si>
  <si>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</si>
  <si>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</si>
  <si>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</si>
  <si>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</si>
  <si>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</si>
  <si>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</si>
  <si>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</si>
  <si>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</si>
  <si>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</si>
  <si>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</si>
  <si>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</si>
  <si>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</si>
  <si>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</si>
  <si>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</si>
  <si>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</si>
  <si>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</si>
  <si>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</si>
  <si>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</si>
  <si>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</si>
  <si>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</si>
  <si>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</si>
  <si>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</si>
  <si>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</si>
  <si>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</si>
  <si>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</si>
  <si>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</si>
  <si>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</si>
  <si>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</si>
  <si>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</si>
  <si>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</si>
  <si>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</si>
  <si>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</si>
  <si>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</si>
  <si>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</si>
  <si>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</si>
  <si>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</si>
  <si>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</si>
  <si>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</si>
  <si>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</si>
  <si>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</si>
  <si>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</si>
  <si>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</si>
  <si>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</si>
  <si>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</si>
  <si>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</si>
  <si>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</si>
  <si>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</si>
  <si>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</si>
  <si>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</si>
  <si>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</si>
  <si>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</si>
  <si>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</si>
  <si>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</si>
  <si>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</si>
  <si>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</si>
  <si>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</si>
  <si>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</si>
  <si>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</si>
  <si>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</si>
  <si>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</si>
  <si>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</si>
  <si>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</si>
  <si>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</si>
  <si>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</si>
  <si>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</si>
  <si>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</si>
  <si>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</si>
  <si>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</si>
  <si>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</si>
  <si>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</si>
  <si>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</si>
  <si>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</si>
  <si>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</si>
  <si>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</si>
  <si>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</si>
  <si>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</si>
  <si>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</si>
  <si>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</si>
  <si>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</si>
  <si>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</si>
  <si>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</si>
  <si>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</si>
  <si>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</si>
  <si>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</si>
  <si>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</si>
  <si>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</si>
  <si>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</si>
  <si>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</si>
  <si>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</si>
  <si>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</si>
  <si>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</si>
  <si>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</si>
  <si>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</si>
  <si>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</si>
  <si>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</si>
  <si>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</si>
  <si>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</si>
  <si>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</si>
  <si>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</si>
  <si>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</si>
  <si>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</si>
  <si>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</si>
  <si>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</si>
  <si>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</si>
  <si>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</si>
  <si>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</si>
  <si>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</si>
  <si>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</si>
  <si>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</si>
  <si>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</si>
  <si>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</si>
  <si>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</si>
  <si>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</si>
  <si>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</si>
  <si>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</si>
  <si>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</si>
  <si>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</si>
  <si>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</si>
  <si>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</si>
  <si>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</si>
  <si>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</si>
  <si>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</si>
  <si>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</si>
  <si>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</si>
  <si>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</si>
  <si>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</si>
  <si>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</si>
  <si>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</si>
  <si>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</si>
  <si>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</si>
  <si>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</si>
  <si>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</si>
  <si>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</si>
  <si>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</si>
  <si>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</si>
  <si>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</si>
  <si>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</si>
  <si>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</si>
  <si>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</si>
  <si>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</si>
  <si>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</si>
  <si>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</si>
  <si>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</si>
  <si>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</si>
  <si>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</si>
  <si>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</si>
  <si>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</si>
  <si>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</si>
  <si>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</si>
  <si>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</si>
  <si>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</si>
  <si>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</si>
  <si>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</si>
  <si>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</si>
  <si>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</si>
  <si>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</si>
  <si>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</si>
  <si>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</si>
  <si>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</si>
  <si>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</si>
  <si>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</si>
  <si>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</si>
  <si>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</si>
  <si>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</si>
  <si>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</si>
  <si>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</si>
  <si>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</si>
  <si>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</si>
  <si>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</si>
  <si>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</si>
  <si>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</si>
  <si>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</si>
  <si>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</si>
  <si>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</si>
  <si>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</si>
  <si>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</si>
  <si>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</si>
  <si>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</si>
  <si>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</si>
  <si>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</si>
  <si>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</si>
  <si>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</si>
  <si>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</si>
  <si>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</si>
  <si>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</si>
  <si>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</si>
  <si>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</si>
  <si>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</si>
  <si>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</si>
  <si>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</si>
  <si>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</si>
  <si>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</si>
  <si>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</si>
  <si>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</si>
  <si>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</si>
  <si>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</si>
  <si>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</si>
  <si>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</si>
  <si>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</si>
  <si>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</si>
  <si>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</si>
  <si>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</si>
  <si>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</si>
  <si>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</si>
  <si>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</si>
  <si>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</si>
  <si>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</si>
  <si>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</si>
  <si>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</si>
  <si>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</si>
  <si>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</si>
  <si>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</si>
  <si>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</si>
  <si>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</si>
  <si>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</si>
  <si>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</si>
  <si>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</si>
  <si>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</si>
  <si>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</si>
  <si>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</si>
  <si>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</si>
  <si>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</si>
  <si>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</si>
  <si>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</si>
  <si>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</si>
  <si>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</si>
  <si>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</si>
  <si>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</si>
  <si>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</si>
  <si>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</si>
  <si>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</si>
  <si>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</si>
  <si>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</si>
  <si>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</si>
  <si>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</si>
  <si>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</si>
  <si>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</si>
  <si>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</si>
  <si>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</si>
  <si>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</si>
  <si>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</si>
  <si>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</si>
  <si>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</si>
  <si>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</si>
  <si>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</si>
  <si>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</si>
  <si>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</si>
  <si>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</si>
  <si>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</si>
  <si>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</si>
  <si>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</si>
  <si>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</si>
  <si>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</si>
  <si>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</si>
  <si>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</si>
  <si>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</si>
  <si>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</si>
  <si>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</si>
  <si>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</si>
  <si>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</si>
  <si>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</si>
  <si>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</si>
  <si>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</si>
  <si>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</si>
  <si>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</si>
  <si>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</si>
  <si>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</si>
  <si>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</si>
  <si>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</si>
  <si>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</si>
  <si>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</si>
  <si>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</si>
  <si>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</si>
  <si>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</si>
  <si>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</si>
  <si>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</si>
  <si>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</si>
  <si>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</si>
  <si>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</si>
  <si>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</si>
  <si>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</si>
  <si>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</si>
  <si>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</si>
  <si>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</si>
  <si>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</si>
  <si>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</si>
  <si>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</si>
  <si>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</si>
  <si>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</si>
  <si>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</si>
  <si>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</si>
  <si>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</si>
  <si>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</si>
  <si>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</si>
  <si>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</si>
  <si>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</si>
  <si>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</si>
  <si>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</si>
  <si>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</si>
  <si>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</si>
  <si>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</si>
  <si>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</si>
  <si>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</si>
  <si>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</si>
  <si>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</si>
  <si>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</si>
  <si>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</si>
  <si>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</si>
  <si>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</si>
  <si>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</si>
  <si>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</si>
  <si>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</si>
  <si>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</si>
  <si>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</si>
  <si>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</si>
  <si>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</si>
  <si>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</si>
  <si>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</si>
  <si>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</si>
  <si>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</si>
  <si>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</si>
  <si>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</si>
  <si>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</si>
  <si>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</si>
  <si>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</si>
  <si>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</si>
  <si>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</si>
  <si>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</si>
  <si>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</si>
  <si>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</si>
  <si>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</si>
  <si>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</si>
  <si>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</si>
  <si>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</si>
  <si>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</si>
  <si>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</si>
  <si>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</si>
  <si>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</si>
  <si>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</si>
  <si>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</si>
  <si>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</si>
  <si>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</si>
  <si>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</si>
  <si>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</si>
  <si>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</si>
  <si>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</si>
  <si>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</si>
  <si>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</si>
  <si>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</si>
  <si>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</si>
  <si>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</si>
  <si>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</si>
  <si>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</si>
  <si>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</si>
  <si>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</si>
  <si>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</si>
  <si>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</si>
  <si>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</si>
  <si>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</si>
  <si>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</si>
  <si>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</si>
  <si>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</si>
  <si>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</si>
  <si>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</si>
  <si>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</si>
  <si>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</si>
  <si>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</si>
  <si>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</si>
  <si>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</si>
  <si>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</si>
  <si>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</si>
  <si>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</si>
  <si>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</si>
  <si>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</si>
  <si>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</si>
  <si>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</si>
  <si>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</si>
  <si>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</si>
  <si>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</si>
  <si>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</si>
  <si>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</si>
  <si>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</si>
  <si>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</si>
  <si>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</si>
  <si>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</si>
  <si>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</si>
  <si>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</si>
  <si>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</si>
  <si>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</si>
  <si>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</si>
  <si>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</si>
  <si>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</si>
  <si>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</si>
  <si>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</si>
  <si>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</si>
  <si>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</si>
  <si>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</si>
  <si>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</si>
  <si>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</si>
  <si>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</si>
  <si>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</si>
  <si>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</si>
  <si>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</si>
  <si>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</si>
  <si>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</si>
  <si>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</si>
  <si>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</si>
  <si>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</si>
  <si>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</si>
  <si>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</si>
  <si>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</si>
  <si>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</si>
  <si>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</si>
  <si>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</si>
  <si>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</si>
  <si>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</si>
  <si>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</si>
  <si>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</si>
  <si>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</si>
  <si>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</si>
  <si>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</si>
  <si>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</si>
  <si>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</si>
  <si>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</si>
  <si>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</si>
  <si>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</si>
  <si>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</si>
  <si>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</si>
  <si>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</si>
  <si>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</si>
  <si>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</si>
  <si>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</si>
  <si>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</si>
  <si>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</si>
  <si>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</si>
  <si>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</si>
  <si>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</si>
  <si>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</si>
  <si>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</si>
  <si>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</si>
  <si>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</si>
  <si>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</si>
  <si>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</si>
  <si>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</si>
  <si>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</si>
  <si>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</si>
  <si>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</si>
  <si>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</si>
  <si>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</si>
  <si>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</si>
  <si>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</si>
  <si>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</si>
  <si>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</si>
  <si>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</si>
  <si>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</si>
  <si>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</si>
  <si>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</si>
  <si>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</si>
  <si>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</si>
  <si>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</si>
  <si>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</si>
  <si>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</si>
  <si>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</si>
  <si>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</si>
  <si>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</si>
  <si>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</si>
  <si>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</si>
  <si>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</si>
  <si>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</si>
  <si>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</si>
  <si>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</si>
  <si>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</si>
  <si>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</si>
  <si>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</si>
  <si>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</si>
  <si>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</si>
  <si>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</si>
  <si>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</si>
  <si>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</si>
  <si>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</si>
  <si>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</si>
  <si>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</si>
  <si>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</si>
  <si>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</si>
  <si>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</si>
  <si>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</si>
  <si>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</si>
  <si>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</si>
  <si>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</si>
  <si>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</si>
  <si>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</si>
  <si>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</si>
  <si>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</si>
  <si>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</si>
  <si>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</si>
  <si>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</si>
  <si>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</si>
  <si>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</si>
  <si>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</si>
  <si>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</si>
  <si>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</si>
  <si>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</si>
  <si>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</si>
  <si>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</si>
  <si>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</si>
  <si>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</si>
  <si>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</si>
  <si>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</si>
  <si>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</si>
  <si>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</si>
  <si>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</si>
  <si>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</si>
  <si>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</si>
  <si>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</si>
  <si>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</si>
  <si>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</si>
  <si>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</si>
  <si>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</si>
  <si>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</si>
  <si>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</si>
  <si>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</si>
  <si>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</si>
  <si>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</si>
  <si>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</si>
  <si>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</si>
  <si>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</si>
  <si>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</si>
  <si>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</si>
  <si>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</si>
  <si>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</si>
  <si>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</si>
  <si>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</si>
  <si>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</si>
  <si>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</si>
  <si>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</si>
  <si>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</si>
  <si>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</si>
  <si>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</si>
  <si>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</si>
  <si>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</si>
  <si>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</si>
  <si>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</si>
  <si>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</si>
  <si>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</si>
  <si>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</si>
  <si>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</si>
  <si>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</si>
  <si>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</si>
  <si>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</si>
  <si>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</si>
  <si>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</si>
  <si>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</si>
  <si>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</si>
  <si>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</si>
  <si>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</si>
  <si>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</si>
  <si>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</si>
  <si>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</si>
  <si>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</si>
  <si>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</si>
  <si>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</si>
  <si>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</si>
  <si>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</si>
  <si>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</si>
  <si>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</si>
  <si>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</si>
  <si>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</si>
  <si>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</si>
  <si>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</si>
  <si>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</si>
  <si>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</si>
  <si>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</si>
  <si>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</si>
  <si>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</si>
  <si>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</si>
  <si>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</si>
  <si>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</si>
  <si>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</si>
  <si>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</si>
  <si>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</si>
  <si>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</si>
  <si>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</si>
  <si>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</si>
  <si>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</si>
  <si>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</si>
  <si>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</si>
  <si>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</si>
  <si>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</si>
  <si>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</si>
  <si>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</si>
  <si>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</si>
  <si>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</si>
  <si>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</si>
  <si>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</si>
  <si>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</si>
  <si>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</si>
  <si>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</si>
  <si>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</si>
  <si>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</si>
  <si>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</si>
  <si>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</si>
  <si>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</si>
  <si>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</si>
  <si>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</si>
  <si>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</si>
  <si>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</si>
  <si>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</si>
  <si>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</si>
  <si>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</si>
  <si>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</si>
  <si>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</si>
  <si>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</si>
  <si>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</si>
  <si>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</si>
  <si>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</si>
  <si>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</si>
  <si>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</si>
  <si>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</si>
  <si>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</si>
  <si>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</si>
  <si>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</si>
  <si>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</si>
  <si>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</si>
  <si>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</si>
  <si>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</si>
  <si>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</si>
  <si>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</si>
  <si>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</si>
  <si>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</si>
  <si>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</si>
  <si>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</si>
  <si>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</si>
  <si>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</si>
  <si>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</si>
  <si>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</si>
  <si>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</si>
  <si>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</si>
  <si>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</si>
  <si>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</si>
  <si>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</si>
  <si>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</si>
  <si>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</si>
  <si>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</si>
  <si>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</si>
  <si>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</si>
  <si>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</si>
  <si>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</si>
  <si>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</si>
  <si>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</si>
  <si>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</si>
  <si>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</si>
  <si>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</si>
  <si>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</si>
  <si>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</si>
  <si>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</si>
  <si>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</si>
  <si>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</si>
  <si>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</si>
  <si>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</si>
  <si>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</si>
  <si>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</si>
  <si>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</si>
  <si>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</si>
  <si>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</si>
  <si>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</si>
  <si>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</si>
  <si>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</si>
  <si>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</si>
  <si>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</si>
  <si>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</si>
  <si>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</si>
  <si>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</si>
  <si>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</si>
  <si>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</si>
  <si>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</si>
  <si>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</si>
  <si>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</si>
  <si>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</si>
  <si>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</si>
  <si>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</si>
  <si>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</si>
  <si>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</si>
  <si>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</si>
  <si>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</si>
  <si>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</si>
  <si>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</si>
  <si>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</si>
  <si>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</si>
  <si>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</si>
  <si>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</si>
  <si>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</si>
  <si>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</si>
  <si>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</si>
  <si>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</si>
  <si>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</si>
  <si>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</si>
  <si>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</si>
  <si>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</si>
  <si>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</si>
  <si>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</si>
  <si>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</si>
  <si>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</si>
  <si>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</si>
  <si>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</si>
  <si>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</si>
  <si>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</si>
  <si>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</si>
  <si>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</si>
  <si>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</si>
  <si>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</si>
  <si>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</si>
  <si>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</si>
  <si>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</si>
  <si>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</si>
  <si>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</si>
  <si>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</si>
  <si>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</si>
  <si>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</si>
  <si>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</si>
  <si>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</si>
  <si>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</si>
  <si>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</si>
  <si>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</si>
  <si>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</si>
  <si>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</si>
  <si>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</si>
  <si>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</si>
  <si>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</si>
  <si>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</si>
  <si>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</si>
  <si>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</si>
  <si>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</si>
  <si>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</si>
  <si>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</si>
  <si>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</si>
  <si>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</si>
  <si>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</si>
  <si>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</si>
  <si>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</si>
  <si>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</si>
  <si>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</si>
  <si>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</si>
  <si>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</si>
  <si>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</si>
  <si>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</si>
  <si>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</si>
  <si>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</si>
  <si>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</si>
  <si>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</si>
  <si>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</si>
  <si>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</si>
  <si>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</si>
  <si>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</si>
  <si>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</si>
  <si>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</si>
  <si>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</si>
  <si>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</si>
  <si>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</si>
  <si>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</si>
  <si>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</si>
  <si>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</si>
  <si>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</si>
  <si>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</si>
  <si>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</si>
  <si>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</si>
  <si>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</si>
  <si>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</si>
  <si>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</si>
  <si>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</si>
  <si>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</si>
  <si>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</si>
  <si>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</si>
  <si>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</si>
  <si>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</si>
  <si>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</si>
  <si>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</si>
  <si>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</si>
  <si>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</si>
  <si>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</si>
  <si>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</si>
  <si>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</si>
  <si>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</si>
  <si>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</si>
  <si>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</si>
  <si>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</si>
  <si>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</si>
  <si>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</si>
  <si>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</si>
  <si>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</si>
  <si>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</si>
  <si>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</si>
  <si>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</si>
  <si>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</si>
  <si>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</si>
  <si>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</si>
  <si>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</si>
  <si>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</si>
  <si>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</si>
  <si>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</si>
  <si>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</si>
  <si>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</si>
  <si>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</si>
  <si>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</si>
  <si>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</si>
  <si>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</si>
  <si>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</si>
  <si>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</si>
  <si>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</si>
  <si>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</si>
  <si>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</si>
  <si>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</si>
  <si>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</si>
  <si>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</si>
  <si>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</si>
  <si>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</si>
  <si>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</si>
  <si>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</si>
  <si>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</si>
  <si>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</si>
  <si>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</si>
  <si>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</si>
  <si>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</si>
  <si>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</si>
  <si>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</si>
  <si>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</si>
  <si>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</si>
  <si>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</si>
  <si>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</si>
  <si>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</si>
  <si>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</si>
  <si>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</si>
  <si>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</si>
  <si>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</si>
  <si>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</si>
  <si>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</si>
  <si>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</si>
  <si>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</si>
  <si>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</si>
  <si>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</si>
  <si>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</si>
  <si>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</si>
  <si>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</si>
  <si>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</si>
  <si>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</si>
  <si>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</si>
  <si>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</si>
  <si>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</si>
  <si>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</si>
  <si>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</si>
  <si>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</si>
  <si>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</si>
  <si>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</si>
  <si>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</si>
  <si>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</si>
  <si>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</si>
  <si>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</si>
  <si>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</si>
  <si>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</si>
  <si>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</si>
  <si>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</si>
  <si>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</si>
  <si>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</si>
  <si>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</si>
  <si>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</si>
  <si>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</si>
  <si>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</si>
  <si>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</si>
  <si>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</si>
  <si>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</si>
  <si>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</si>
  <si>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</si>
  <si>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</si>
  <si>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</si>
  <si>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</si>
  <si>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</si>
  <si>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</si>
  <si>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</si>
  <si>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</si>
  <si>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</si>
  <si>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</si>
  <si>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</si>
  <si>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</si>
  <si>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</si>
  <si>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</si>
  <si>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</si>
  <si>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</si>
  <si>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</si>
  <si>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</si>
  <si>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</si>
  <si>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</si>
  <si>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</si>
  <si>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</si>
  <si>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</si>
  <si>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</si>
  <si>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</si>
  <si>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</si>
  <si>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</si>
  <si>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</si>
  <si>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</si>
  <si>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</si>
  <si>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</si>
  <si>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</si>
  <si>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</si>
  <si>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</si>
  <si>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</si>
  <si>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</si>
  <si>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</si>
  <si>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</si>
  <si>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</si>
  <si>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</si>
  <si>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</si>
  <si>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</si>
  <si>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</si>
  <si>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</si>
  <si>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</si>
  <si>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</si>
  <si>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</si>
  <si>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</si>
  <si>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</si>
  <si>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</si>
  <si>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</si>
  <si>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</si>
  <si>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</si>
  <si>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</si>
  <si>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</si>
  <si>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</si>
  <si>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</si>
  <si>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</si>
  <si>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</si>
  <si>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</si>
  <si>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</si>
  <si>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</si>
  <si>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</si>
  <si>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</si>
  <si>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</si>
  <si>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</si>
  <si>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</si>
  <si>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</si>
  <si>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</si>
  <si>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</si>
  <si>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</si>
  <si>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</si>
  <si>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</si>
  <si>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</si>
  <si>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</si>
  <si>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</si>
  <si>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</si>
  <si>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</si>
  <si>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</si>
  <si>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</si>
  <si>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</si>
  <si>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</si>
  <si>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</si>
  <si>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</si>
  <si>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</si>
  <si>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</si>
  <si>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</si>
  <si>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</si>
  <si>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</si>
  <si>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</si>
  <si>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</si>
  <si>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</si>
  <si>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</si>
  <si>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</si>
  <si>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</si>
  <si>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</si>
  <si>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</si>
  <si>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</si>
  <si>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</si>
  <si>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</si>
  <si>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</si>
  <si>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</si>
  <si>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</si>
  <si>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</si>
  <si>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</si>
  <si>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</si>
  <si>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</si>
  <si>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</si>
  <si>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</si>
  <si>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</si>
  <si>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</si>
  <si>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</si>
  <si>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</si>
  <si>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</si>
  <si>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</si>
  <si>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</si>
  <si>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</si>
  <si>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</si>
  <si>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</si>
  <si>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</si>
  <si>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</si>
  <si>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</si>
  <si>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</si>
  <si>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</si>
  <si>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</si>
  <si>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</si>
  <si>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</si>
  <si>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</si>
  <si>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</si>
  <si>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</si>
  <si>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</si>
  <si>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</si>
  <si>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</si>
  <si>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</si>
  <si>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</si>
  <si>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</si>
  <si>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</si>
  <si>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</si>
  <si>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</si>
  <si>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</si>
  <si>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</si>
  <si>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</si>
  <si>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</si>
  <si>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</si>
  <si>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</si>
  <si>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</si>
  <si>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</si>
  <si>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</si>
  <si>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</si>
  <si>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</si>
  <si>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</si>
  <si>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</si>
  <si>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</si>
  <si>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</si>
  <si>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</si>
  <si>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</si>
  <si>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</si>
  <si>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</si>
  <si>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</si>
  <si>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</si>
  <si>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</si>
  <si>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</si>
  <si>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</si>
  <si>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</si>
  <si>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</si>
  <si>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</si>
  <si>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</si>
  <si>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</si>
  <si>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</si>
  <si>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</si>
  <si>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</si>
  <si>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</si>
  <si>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</si>
  <si>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</si>
  <si>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</si>
  <si>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</si>
  <si>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</si>
  <si>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</si>
  <si>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</si>
  <si>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</si>
  <si>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</si>
  <si>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</si>
  <si>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</si>
  <si>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</si>
  <si>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</si>
  <si>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</si>
  <si>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</si>
  <si>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</si>
  <si>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</si>
  <si>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</si>
  <si>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</si>
  <si>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</si>
  <si>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</si>
  <si>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</si>
  <si>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</si>
  <si>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</si>
  <si>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</si>
  <si>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</si>
  <si>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</si>
  <si>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</si>
  <si>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</si>
  <si>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</si>
  <si>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</si>
  <si>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</si>
  <si>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</si>
  <si>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</si>
  <si>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</si>
  <si>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</si>
  <si>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</si>
  <si>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</si>
  <si>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</si>
  <si>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</si>
  <si>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</si>
  <si>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</si>
  <si>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</si>
  <si>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</si>
  <si>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</si>
  <si>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</si>
  <si>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</si>
  <si>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</si>
  <si>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</si>
  <si>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</si>
  <si>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</si>
  <si>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</si>
  <si>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</si>
  <si>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</si>
  <si>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</si>
  <si>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</si>
  <si>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</si>
  <si>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</si>
  <si>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</si>
  <si>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</si>
  <si>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</si>
  <si>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</si>
  <si>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</si>
  <si>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</si>
  <si>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</si>
  <si>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</si>
  <si>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</si>
  <si>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</si>
  <si>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</si>
  <si>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</si>
  <si>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</si>
  <si>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</si>
  <si>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</si>
  <si>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</si>
  <si>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</si>
  <si>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</si>
  <si>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</si>
  <si>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</si>
  <si>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</si>
  <si>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</si>
  <si>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</si>
  <si>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</si>
  <si>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</si>
  <si>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</si>
  <si>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</si>
  <si>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</si>
  <si>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</si>
  <si>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</si>
  <si>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</si>
  <si>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</si>
  <si>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</si>
  <si>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</si>
  <si>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</si>
  <si>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</si>
  <si>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</si>
  <si>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</si>
  <si>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</si>
  <si>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</si>
  <si>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</si>
  <si>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</si>
  <si>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</si>
  <si>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</si>
  <si>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</si>
  <si>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</si>
  <si>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</si>
  <si>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</si>
  <si>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</si>
  <si>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</si>
  <si>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</si>
  <si>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</si>
  <si>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</si>
  <si>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</si>
  <si>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</si>
  <si>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</si>
  <si>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</si>
  <si>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</si>
  <si>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</si>
  <si>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</si>
  <si>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</si>
  <si>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</si>
  <si>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</si>
  <si>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</si>
  <si>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</si>
  <si>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</si>
  <si>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</si>
  <si>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</si>
  <si>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</si>
  <si>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</si>
  <si>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</si>
  <si>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</si>
  <si>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</si>
  <si>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</si>
  <si>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</si>
  <si>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</si>
  <si>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</si>
  <si>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</si>
  <si>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</si>
  <si>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</si>
  <si>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</si>
  <si>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</si>
  <si>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</si>
  <si>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</si>
  <si>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</si>
  <si>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</si>
  <si>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</si>
  <si>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</si>
  <si>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</si>
  <si>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</si>
  <si>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</si>
  <si>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</si>
  <si>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</si>
  <si>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</si>
  <si>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</si>
  <si>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</si>
  <si>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</si>
  <si>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</si>
  <si>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</si>
  <si>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</si>
  <si>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</si>
  <si>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</si>
  <si>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</si>
  <si>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</si>
  <si>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</si>
  <si>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</si>
  <si>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</si>
  <si>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</si>
  <si>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</si>
  <si>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</si>
  <si>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</si>
  <si>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</si>
  <si>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</si>
  <si>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</si>
  <si>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</si>
  <si>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</si>
  <si>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</si>
  <si>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</si>
  <si>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</si>
  <si>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</si>
  <si>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</si>
  <si>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</si>
  <si>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</si>
  <si>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</si>
  <si>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</si>
  <si>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</si>
  <si>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</si>
  <si>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</si>
  <si>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</si>
  <si>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</si>
  <si>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</si>
  <si>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</si>
  <si>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</si>
  <si>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</si>
  <si>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</si>
  <si>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</si>
  <si>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</si>
  <si>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</si>
  <si>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</si>
  <si>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</si>
  <si>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</si>
  <si>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</si>
  <si>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</si>
  <si>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</si>
  <si>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</si>
  <si>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</si>
  <si>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</si>
  <si>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</si>
  <si>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</si>
  <si>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</si>
  <si>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</si>
  <si>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</si>
  <si>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</si>
  <si>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</si>
  <si>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</si>
  <si>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</si>
  <si>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</si>
  <si>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</si>
  <si>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</si>
  <si>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</si>
  <si>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</si>
  <si>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</si>
  <si>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</si>
  <si>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</si>
  <si>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</si>
  <si>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</si>
  <si>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</si>
  <si>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</si>
  <si>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</si>
  <si>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</si>
  <si>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</si>
  <si>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</si>
  <si>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</si>
  <si>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</si>
  <si>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</si>
  <si>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</si>
  <si>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</si>
  <si>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</si>
  <si>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</si>
  <si>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</si>
  <si>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</si>
  <si>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</si>
  <si>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</si>
  <si>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</si>
  <si>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</si>
  <si>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</si>
  <si>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</si>
  <si>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</si>
  <si>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</si>
  <si>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</si>
  <si>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</si>
  <si>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</si>
  <si>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</si>
  <si>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</si>
  <si>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</si>
  <si>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</si>
  <si>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</si>
  <si>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</si>
  <si>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</si>
  <si>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</si>
  <si>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</si>
  <si>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</si>
  <si>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</si>
  <si>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</si>
  <si>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</si>
  <si>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</si>
  <si>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</si>
  <si>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</si>
  <si>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</si>
  <si>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</si>
  <si>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</si>
  <si>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</si>
  <si>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</si>
  <si>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</si>
  <si>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</si>
  <si>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</si>
  <si>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</si>
  <si>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</si>
  <si>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</si>
  <si>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</si>
  <si>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</si>
  <si>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</si>
  <si>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</si>
  <si>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</si>
  <si>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</si>
  <si>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</si>
  <si>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</si>
  <si>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</si>
  <si>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</si>
  <si>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</si>
  <si>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</si>
  <si>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</si>
  <si>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</si>
  <si>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</si>
  <si>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</si>
  <si>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</si>
  <si>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</si>
  <si>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</si>
  <si>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</si>
  <si>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</si>
  <si>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</si>
  <si>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</si>
  <si>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</si>
  <si>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</si>
  <si>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</si>
  <si>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</si>
  <si>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</si>
  <si>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</si>
  <si>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</si>
  <si>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</si>
  <si>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</si>
  <si>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</si>
  <si>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</si>
  <si>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</si>
  <si>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</si>
  <si>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</si>
  <si>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</si>
  <si>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</si>
  <si>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</si>
  <si>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</si>
  <si>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</si>
  <si>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</si>
  <si>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</si>
  <si>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</si>
  <si>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</si>
  <si>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</si>
  <si>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</si>
  <si>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</si>
  <si>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</si>
  <si>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</si>
  <si>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</si>
  <si>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</si>
  <si>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</si>
  <si>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</si>
  <si>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</si>
  <si>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</si>
  <si>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</si>
  <si>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</si>
  <si>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</si>
  <si>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</si>
  <si>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</si>
  <si>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</si>
  <si>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</si>
  <si>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</si>
  <si>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</si>
  <si>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</si>
  <si>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</si>
  <si>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</si>
  <si>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</si>
  <si>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</si>
  <si>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</si>
  <si>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</si>
  <si>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</si>
  <si>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</si>
  <si>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</si>
  <si>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</si>
  <si>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</si>
  <si>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</si>
  <si>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</si>
  <si>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</si>
  <si>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</si>
  <si>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</si>
  <si>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</si>
  <si>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</si>
  <si>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</si>
  <si>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</si>
  <si>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</si>
  <si>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</si>
  <si>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</si>
  <si>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</si>
  <si>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</si>
  <si>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</si>
  <si>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</si>
  <si>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</si>
  <si>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</si>
  <si>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</si>
  <si>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</si>
  <si>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</si>
  <si>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</si>
  <si>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</si>
  <si>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</si>
  <si>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</si>
  <si>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</si>
  <si>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</si>
  <si>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</si>
  <si>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</si>
  <si>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</si>
  <si>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</si>
  <si>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</si>
  <si>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</si>
  <si>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</si>
  <si>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</si>
  <si>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</si>
  <si>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</si>
  <si>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</si>
  <si>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</si>
  <si>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</si>
  <si>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</si>
  <si>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</si>
  <si>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</si>
  <si>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</si>
  <si>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</si>
  <si>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</si>
  <si>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</si>
  <si>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</si>
  <si>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</si>
  <si>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</si>
  <si>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</si>
  <si>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</si>
  <si>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</si>
  <si>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</si>
  <si>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</si>
  <si>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</si>
  <si>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</si>
  <si>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</si>
  <si>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</si>
  <si>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</si>
  <si>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</si>
  <si>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</si>
  <si>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</si>
  <si>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</si>
  <si>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</si>
  <si>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</si>
  <si>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</si>
  <si>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</si>
  <si>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</si>
  <si>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</si>
  <si>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</si>
  <si>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</si>
  <si>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</si>
  <si>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</si>
  <si>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</si>
  <si>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</si>
  <si>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</si>
  <si>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</si>
  <si>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</si>
  <si>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</si>
  <si>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</si>
  <si>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</si>
  <si>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</si>
  <si>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</si>
  <si>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</si>
  <si>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</si>
  <si>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</si>
  <si>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</si>
  <si>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</si>
  <si>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</si>
  <si>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</si>
  <si>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</si>
  <si>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</si>
  <si>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</si>
  <si>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</si>
  <si>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</si>
  <si>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</si>
  <si>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</si>
  <si>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</si>
  <si>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</si>
  <si>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</si>
  <si>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</si>
  <si>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</si>
  <si>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</si>
  <si>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</si>
  <si>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</si>
  <si>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</si>
  <si>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</si>
  <si>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</si>
  <si>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</si>
  <si>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</si>
  <si>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</si>
  <si>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</si>
  <si>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</si>
  <si>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</si>
  <si>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</si>
  <si>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</si>
  <si>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</si>
  <si>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</si>
  <si>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</si>
  <si>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</si>
  <si>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</si>
  <si>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</si>
  <si>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</si>
  <si>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</si>
  <si>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</si>
  <si>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</si>
  <si>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</si>
  <si>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</si>
  <si>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</si>
  <si>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</si>
  <si>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</si>
  <si>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</si>
  <si>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</si>
  <si>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</si>
  <si>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</si>
  <si>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</si>
  <si>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</si>
  <si>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</si>
  <si>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</si>
  <si>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</si>
  <si>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</si>
  <si>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</si>
  <si>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</si>
  <si>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</si>
  <si>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</si>
  <si>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</si>
  <si>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</si>
  <si>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</si>
  <si>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</si>
  <si>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</si>
  <si>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</si>
  <si>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</si>
  <si>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</si>
  <si>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</si>
  <si>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</si>
  <si>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</si>
  <si>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</si>
  <si>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</si>
  <si>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</si>
  <si>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</si>
  <si>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</si>
  <si>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</si>
  <si>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</si>
  <si>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</si>
  <si>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</si>
  <si>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</si>
  <si>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</si>
  <si>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</si>
  <si>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</si>
  <si>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</si>
  <si>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</si>
  <si>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</si>
  <si>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</si>
  <si>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</si>
  <si>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</si>
  <si>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</si>
  <si>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</si>
  <si>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</si>
  <si>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</si>
  <si>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</si>
  <si>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</si>
  <si>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</si>
  <si>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</si>
  <si>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</si>
  <si>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</si>
  <si>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</si>
  <si>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</si>
  <si>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</si>
  <si>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</si>
  <si>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</si>
  <si>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</si>
  <si>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</si>
  <si>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</si>
  <si>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</si>
  <si>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</si>
  <si>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</si>
  <si>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</si>
  <si>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</si>
  <si>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</si>
  <si>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</si>
  <si>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</si>
  <si>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</si>
  <si>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</si>
  <si>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</si>
  <si>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</si>
  <si>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</si>
  <si>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</si>
  <si>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</si>
  <si>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</si>
  <si>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</si>
  <si>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</si>
  <si>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</si>
  <si>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</si>
  <si>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</si>
  <si>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</si>
  <si>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</si>
  <si>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</si>
  <si>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</si>
  <si>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</si>
  <si>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</si>
  <si>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</si>
  <si>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</si>
  <si>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</si>
  <si>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</si>
  <si>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</si>
  <si>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</si>
  <si>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</si>
  <si>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</si>
  <si>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</si>
  <si>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</si>
  <si>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</si>
  <si>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</si>
  <si>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</si>
  <si>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</si>
  <si>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</si>
  <si>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</si>
  <si>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</si>
  <si>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</si>
  <si>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</si>
  <si>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</si>
  <si>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</si>
  <si>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</si>
  <si>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</si>
  <si>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</si>
  <si>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</si>
  <si>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</si>
  <si>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</si>
  <si>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</si>
  <si>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</si>
  <si>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</si>
  <si>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</si>
  <si>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</si>
  <si>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</si>
  <si>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</si>
  <si>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</si>
  <si>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</si>
  <si>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</si>
  <si>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</si>
  <si>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</si>
  <si>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</si>
  <si>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</si>
  <si>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</si>
  <si>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</si>
  <si>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</si>
  <si>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</si>
  <si>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</si>
  <si>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</si>
  <si>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</si>
  <si>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</si>
  <si>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</si>
  <si>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</si>
  <si>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</si>
  <si>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</si>
  <si>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</si>
  <si>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</si>
  <si>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</si>
  <si>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</si>
  <si>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</si>
  <si>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</si>
  <si>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</si>
  <si>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</si>
  <si>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</si>
  <si>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</si>
  <si>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</si>
  <si>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</si>
  <si>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</si>
  <si>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</si>
  <si>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</si>
  <si>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</si>
  <si>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</si>
  <si>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</si>
  <si>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</si>
  <si>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</si>
  <si>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</si>
  <si>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</si>
  <si>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</si>
  <si>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</si>
  <si>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</si>
  <si>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</si>
  <si>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</si>
  <si>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</si>
  <si>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</si>
  <si>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</si>
  <si>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</si>
  <si>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</si>
  <si>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</si>
  <si>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</si>
  <si>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</si>
  <si>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</si>
  <si>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</si>
  <si>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</si>
  <si>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</si>
  <si>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</si>
  <si>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</si>
  <si>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</si>
  <si>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</si>
  <si>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</si>
  <si>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</si>
  <si>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</si>
  <si>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</si>
  <si>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</si>
  <si>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</si>
  <si>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</si>
  <si>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</si>
  <si>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</si>
  <si>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</si>
  <si>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</si>
  <si>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</si>
  <si>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</si>
  <si>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</si>
  <si>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</si>
  <si>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</si>
  <si>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</si>
  <si>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</si>
  <si>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</si>
  <si>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</si>
  <si>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</si>
  <si>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</si>
  <si>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</si>
  <si>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</si>
  <si>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</si>
  <si>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</si>
  <si>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</si>
  <si>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</si>
  <si>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</si>
  <si>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</si>
  <si>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</si>
  <si>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</si>
  <si>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</si>
  <si>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</si>
  <si>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</si>
  <si>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</si>
  <si>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</si>
  <si>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</si>
  <si>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</si>
  <si>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</si>
  <si>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</si>
  <si>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</si>
  <si>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</si>
  <si>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</si>
  <si>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</si>
  <si>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</si>
  <si>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</si>
  <si>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</si>
  <si>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</si>
  <si>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</si>
  <si>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</si>
  <si>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</si>
  <si>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</si>
  <si>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</si>
  <si>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</si>
  <si>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</si>
  <si>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</si>
  <si>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</si>
  <si>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</si>
  <si>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</si>
  <si>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</si>
  <si>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</si>
  <si>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</si>
  <si>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</si>
  <si>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</si>
  <si>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</si>
  <si>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</si>
  <si>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</si>
  <si>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</si>
  <si>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</si>
  <si>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</si>
  <si>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</si>
  <si>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</si>
  <si>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</si>
  <si>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</si>
  <si>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</si>
  <si>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</si>
  <si>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</si>
  <si>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</si>
  <si>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</si>
  <si>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</si>
  <si>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</si>
  <si>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</si>
  <si>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</si>
  <si>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</si>
  <si>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</si>
  <si>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</si>
  <si>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</si>
  <si>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</si>
  <si>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</si>
  <si>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</si>
  <si>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</si>
  <si>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</si>
  <si>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</si>
  <si>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</si>
  <si>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</si>
  <si>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</si>
  <si>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</si>
  <si>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</si>
  <si>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</si>
  <si>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</si>
  <si>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</si>
  <si>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</si>
  <si>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</si>
  <si>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</si>
  <si>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</si>
  <si>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</si>
  <si>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</si>
  <si>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</si>
  <si>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</si>
  <si>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</si>
  <si>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</si>
  <si>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</si>
  <si>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</si>
  <si>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</si>
  <si>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</si>
  <si>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</si>
  <si>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</si>
  <si>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</si>
  <si>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</si>
  <si>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</si>
  <si>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</si>
  <si>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</si>
  <si>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</si>
  <si>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</si>
  <si>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</si>
  <si>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</si>
  <si>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</si>
  <si>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</si>
  <si>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</si>
  <si>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</si>
  <si>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</si>
  <si>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</si>
  <si>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</si>
  <si>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</si>
  <si>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</si>
  <si>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</si>
  <si>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</si>
  <si>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</si>
  <si>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</si>
  <si>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</si>
  <si>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</si>
  <si>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</si>
  <si>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</si>
  <si>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</si>
  <si>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</si>
  <si>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</si>
  <si>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</si>
  <si>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</si>
  <si>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</si>
  <si>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</si>
  <si>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</si>
  <si>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</si>
  <si>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</si>
  <si>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</si>
  <si>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</si>
  <si>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</si>
  <si>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</si>
  <si>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</si>
  <si>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</si>
  <si>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</si>
  <si>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</si>
  <si>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</si>
  <si>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</si>
  <si>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</si>
  <si>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</si>
  <si>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</si>
  <si>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</si>
  <si>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</si>
  <si>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</si>
  <si>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</si>
  <si>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</si>
  <si>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</si>
  <si>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</si>
  <si>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</si>
  <si>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</si>
  <si>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</si>
  <si>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</si>
  <si>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</si>
  <si>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</si>
  <si>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</si>
  <si>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</si>
  <si>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</si>
  <si>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</si>
  <si>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</si>
  <si>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</si>
  <si>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</si>
  <si>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</si>
  <si>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</si>
  <si>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</si>
  <si>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</si>
  <si>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</si>
  <si>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</si>
  <si>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</si>
  <si>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</si>
  <si>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</si>
  <si>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</si>
  <si>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</si>
  <si>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</si>
  <si>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</si>
  <si>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</si>
  <si>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</si>
  <si>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</si>
  <si>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</si>
  <si>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</si>
  <si>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</si>
  <si>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</si>
  <si>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</si>
  <si>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</si>
  <si>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</si>
  <si>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</si>
  <si>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</si>
  <si>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</si>
  <si>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</si>
  <si>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</si>
  <si>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</si>
  <si>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</si>
  <si>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</si>
  <si>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</si>
  <si>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</si>
  <si>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</si>
  <si>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</si>
  <si>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</si>
  <si>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</si>
  <si>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</si>
  <si>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</si>
  <si>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</si>
  <si>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</si>
  <si>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</si>
  <si>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</si>
  <si>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</si>
  <si>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</si>
  <si>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</si>
  <si>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</si>
  <si>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</si>
  <si>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</si>
  <si>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</si>
  <si>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</si>
  <si>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</si>
  <si>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</si>
  <si>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</si>
  <si>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</si>
  <si>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</si>
  <si>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</si>
  <si>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</si>
  <si>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</si>
  <si>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</si>
  <si>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</si>
  <si>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</si>
  <si>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</si>
  <si>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</si>
  <si>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</si>
  <si>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</si>
  <si>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</si>
  <si>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</si>
  <si>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</si>
  <si>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</si>
  <si>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</si>
  <si>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</si>
  <si>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</si>
  <si>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</si>
  <si>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</si>
  <si>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</si>
  <si>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</si>
  <si>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</si>
  <si>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</si>
  <si>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</si>
  <si>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</si>
  <si>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</si>
  <si>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</si>
  <si>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</si>
  <si>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</si>
  <si>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</si>
  <si>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</si>
  <si>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</si>
  <si>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</si>
  <si>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</si>
  <si>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</si>
  <si>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</si>
  <si>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</si>
  <si>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</si>
  <si>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</si>
  <si>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</si>
  <si>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</si>
  <si>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</si>
  <si>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</si>
  <si>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</si>
  <si>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</si>
  <si>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</si>
  <si>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</si>
  <si>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</si>
  <si>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</si>
  <si>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</si>
  <si>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</si>
  <si>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</si>
  <si>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</si>
  <si>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</si>
  <si>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</si>
  <si>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</si>
  <si>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</si>
  <si>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</si>
  <si>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</si>
  <si>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</si>
  <si>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</si>
  <si>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</si>
  <si>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</si>
  <si>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</si>
  <si>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</si>
  <si>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</si>
  <si>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</si>
  <si>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</si>
  <si>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</si>
  <si>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</si>
  <si>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</si>
  <si>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</si>
  <si>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</si>
  <si>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</si>
  <si>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</si>
  <si>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</si>
  <si>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</si>
  <si>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</si>
  <si>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</si>
  <si>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</si>
  <si>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</si>
  <si>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</si>
  <si>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</si>
  <si>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</si>
  <si>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</si>
  <si>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</si>
  <si>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</si>
  <si>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</si>
  <si>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</si>
  <si>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</si>
  <si>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</si>
  <si>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</si>
  <si>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</si>
  <si>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</si>
  <si>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</si>
  <si>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</si>
  <si>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</si>
  <si>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</si>
  <si>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</si>
  <si>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</si>
  <si>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</si>
  <si>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</si>
  <si>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</si>
  <si>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</si>
  <si>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</si>
  <si>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</si>
  <si>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</si>
  <si>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</si>
  <si>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</si>
  <si>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</si>
  <si>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</si>
  <si>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</si>
  <si>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</si>
  <si>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</si>
  <si>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</si>
  <si>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</si>
  <si>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</si>
  <si>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</si>
  <si>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</si>
  <si>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</si>
  <si>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</si>
  <si>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</si>
  <si>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</si>
  <si>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</si>
  <si>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</si>
  <si>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</si>
  <si>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</si>
  <si>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</si>
  <si>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</si>
  <si>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</si>
  <si>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</si>
  <si>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</si>
  <si>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</si>
  <si>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</si>
  <si>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</si>
  <si>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</si>
  <si>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</si>
  <si>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</si>
  <si>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</si>
  <si>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</si>
  <si>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</si>
  <si>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</si>
  <si>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</si>
  <si>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</si>
  <si>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</si>
  <si>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</si>
  <si>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</si>
  <si>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</si>
  <si>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</si>
  <si>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</si>
  <si>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</si>
  <si>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</si>
  <si>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</si>
  <si>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</si>
  <si>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</si>
  <si>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</si>
  <si>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</si>
  <si>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</si>
  <si>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</si>
  <si>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</si>
  <si>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</si>
  <si>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</si>
  <si>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</si>
  <si>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</si>
  <si>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</si>
  <si>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</si>
  <si>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</si>
  <si>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</si>
  <si>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</si>
  <si>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</si>
  <si>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</si>
  <si>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</si>
  <si>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</si>
  <si>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</si>
  <si>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</si>
  <si>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</si>
  <si>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</si>
  <si>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</si>
  <si>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</si>
  <si>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</si>
  <si>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</si>
  <si>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</si>
  <si>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</si>
  <si>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</si>
  <si>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</si>
  <si>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</si>
  <si>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</si>
  <si>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</si>
  <si>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</si>
  <si>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</si>
  <si>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</si>
  <si>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</si>
  <si>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</si>
  <si>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</si>
  <si>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</si>
  <si>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</si>
  <si>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</si>
  <si>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</si>
  <si>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</si>
  <si>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</si>
  <si>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</si>
  <si>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</si>
  <si>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</si>
  <si>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</si>
  <si>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</si>
  <si>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</si>
  <si>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</si>
  <si>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</si>
  <si>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</si>
  <si>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</si>
  <si>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</si>
  <si>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</si>
  <si>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</si>
  <si>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</si>
  <si>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</si>
  <si>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</si>
  <si>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</si>
  <si>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</si>
  <si>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</si>
  <si>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</si>
  <si>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</si>
  <si>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</si>
  <si>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</si>
  <si>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</si>
  <si>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</si>
  <si>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</si>
  <si>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</si>
  <si>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</si>
  <si>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</si>
  <si>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</si>
  <si>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</si>
  <si>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</si>
  <si>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</si>
  <si>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</si>
  <si>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</si>
  <si>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</si>
  <si>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</si>
  <si>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</si>
  <si>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</si>
  <si>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</si>
  <si>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</si>
  <si>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</si>
  <si>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</si>
  <si>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</si>
  <si>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</si>
  <si>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</si>
  <si>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</si>
  <si>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</si>
  <si>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</si>
  <si>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</si>
  <si>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</si>
  <si>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</si>
  <si>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</si>
  <si>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</si>
  <si>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</si>
  <si>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</si>
  <si>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</si>
  <si>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</si>
  <si>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</si>
  <si>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</si>
  <si>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</si>
  <si>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</si>
  <si>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</si>
  <si>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</si>
  <si>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</si>
  <si>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</si>
  <si>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</si>
  <si>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</si>
  <si>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</si>
  <si>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</si>
  <si>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</si>
  <si>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</si>
  <si>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</si>
  <si>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</si>
  <si>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</si>
  <si>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</si>
  <si>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</si>
  <si>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</si>
  <si>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</si>
  <si>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</si>
  <si>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</si>
  <si>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</si>
  <si>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</si>
  <si>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</si>
  <si>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</si>
  <si>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</si>
  <si>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</si>
  <si>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</si>
  <si>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</si>
  <si>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</si>
  <si>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</si>
  <si>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</si>
  <si>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</si>
  <si>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</si>
  <si>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</si>
  <si>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</si>
  <si>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</si>
  <si>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</si>
  <si>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</si>
  <si>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</si>
  <si>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</si>
  <si>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</si>
  <si>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</si>
  <si>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</si>
  <si>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</si>
  <si>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</si>
  <si>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</si>
  <si>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</si>
  <si>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</si>
  <si>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</si>
  <si>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</si>
  <si>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</si>
  <si>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</si>
  <si>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</si>
  <si>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</si>
  <si>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</si>
  <si>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</si>
  <si>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</si>
  <si>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</si>
  <si>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</si>
  <si>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</si>
  <si>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</si>
  <si>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</si>
  <si>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</si>
  <si>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</si>
  <si>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</si>
  <si>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</si>
  <si>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</si>
  <si>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</si>
  <si>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</si>
  <si>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</si>
  <si>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</si>
  <si>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</si>
  <si>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</si>
  <si>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</si>
  <si>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</si>
  <si>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</si>
  <si>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</si>
  <si>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</si>
  <si>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</si>
  <si>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</si>
  <si>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</si>
  <si>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</si>
  <si>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</si>
  <si>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</si>
  <si>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</si>
  <si>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</si>
  <si>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</si>
  <si>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</si>
  <si>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</si>
  <si>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</si>
  <si>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</si>
  <si>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</si>
  <si>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</si>
  <si>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</si>
  <si>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</si>
  <si>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</si>
  <si>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</si>
  <si>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</si>
  <si>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</si>
  <si>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</si>
  <si>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</si>
  <si>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</si>
  <si>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</si>
  <si>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</si>
  <si>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</si>
  <si>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</si>
  <si>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</si>
  <si>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</si>
  <si>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</si>
  <si>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</si>
  <si>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</si>
  <si>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</si>
  <si>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</si>
  <si>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</si>
  <si>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</si>
  <si>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</si>
  <si>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</si>
  <si>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</si>
  <si>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</si>
  <si>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</si>
  <si>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</si>
  <si>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</si>
  <si>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</si>
  <si>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</si>
  <si>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</si>
  <si>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</si>
  <si>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</si>
  <si>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</si>
  <si>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</si>
  <si>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</si>
  <si>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</si>
  <si>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</si>
  <si>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</si>
  <si>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</si>
  <si>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</si>
  <si>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</si>
  <si>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</si>
  <si>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</si>
  <si>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</si>
  <si>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</si>
  <si>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</si>
  <si>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</si>
  <si>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</si>
  <si>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</si>
  <si>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</si>
  <si>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</si>
  <si>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</si>
  <si>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</si>
  <si>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</si>
  <si>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</si>
  <si>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</si>
  <si>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</si>
  <si>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</si>
  <si>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</si>
  <si>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</si>
  <si>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</si>
  <si>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</si>
  <si>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</si>
  <si>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</si>
  <si>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</si>
  <si>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</si>
  <si>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</si>
  <si>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</si>
  <si>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</si>
  <si>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</si>
  <si>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</si>
  <si>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</si>
  <si>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</si>
  <si>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</si>
  <si>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</si>
  <si>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</si>
  <si>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</si>
  <si>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</si>
  <si>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</si>
  <si>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</si>
  <si>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</si>
  <si>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</si>
  <si>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</si>
  <si>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</si>
  <si>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</si>
  <si>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</si>
  <si>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</si>
  <si>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</si>
  <si>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</si>
  <si>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</si>
  <si>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</si>
  <si>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</si>
  <si>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</si>
  <si>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</si>
  <si>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</si>
  <si>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</si>
  <si>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</si>
  <si>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</si>
  <si>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</si>
  <si>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</si>
  <si>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</si>
  <si>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</si>
  <si>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</si>
  <si>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</si>
  <si>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</si>
  <si>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</si>
  <si>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</si>
  <si>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</si>
  <si>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</si>
  <si>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</si>
  <si>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</si>
  <si>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</si>
  <si>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</si>
  <si>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</si>
  <si>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</si>
  <si>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</si>
  <si>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</si>
  <si>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</si>
  <si>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</si>
  <si>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</si>
  <si>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</si>
  <si>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</si>
  <si>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</si>
  <si>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</si>
  <si>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</si>
  <si>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</si>
  <si>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</si>
  <si>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</si>
  <si>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</si>
  <si>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</si>
  <si>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</si>
  <si>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</si>
  <si>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</si>
  <si>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</si>
  <si>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</si>
  <si>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</si>
  <si>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</si>
  <si>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</si>
  <si>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</si>
  <si>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</si>
  <si>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</si>
  <si>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</si>
  <si>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</si>
  <si>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</si>
  <si>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</si>
  <si>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</si>
  <si>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</si>
  <si>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</si>
  <si>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</si>
  <si>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</si>
  <si>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</si>
  <si>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</si>
  <si>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</si>
  <si>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</si>
  <si>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</si>
  <si>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</si>
  <si>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</si>
  <si>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</si>
  <si>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</si>
  <si>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</si>
  <si>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</si>
  <si>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</si>
  <si>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</si>
  <si>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</si>
  <si>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</si>
  <si>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</si>
  <si>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</si>
  <si>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</si>
  <si>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</si>
  <si>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</si>
  <si>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</si>
  <si>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</si>
  <si>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</si>
  <si>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</si>
  <si>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</si>
  <si>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</si>
  <si>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</si>
  <si>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</si>
  <si>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</si>
  <si>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</si>
  <si>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</si>
  <si>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</si>
  <si>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</si>
  <si>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</si>
  <si>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</si>
  <si>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</si>
  <si>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</si>
  <si>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</si>
  <si>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</si>
  <si>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</si>
  <si>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</si>
  <si>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</si>
  <si>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</si>
  <si>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</si>
  <si>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</si>
  <si>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</si>
  <si>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</si>
  <si>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</si>
  <si>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</si>
  <si>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</si>
  <si>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</si>
  <si>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</si>
  <si>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</si>
  <si>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</si>
  <si>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</si>
  <si>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</si>
  <si>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</si>
  <si>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</si>
  <si>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</si>
  <si>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</si>
  <si>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</si>
  <si>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</si>
  <si>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</si>
  <si>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</si>
  <si>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</si>
  <si>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</si>
  <si>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</si>
  <si>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</si>
  <si>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</si>
  <si>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</si>
  <si>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</si>
  <si>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</si>
  <si>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</si>
  <si>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</si>
  <si>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</si>
  <si>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</si>
  <si>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</si>
  <si>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</si>
  <si>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</si>
  <si>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</si>
  <si>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</si>
  <si>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</si>
  <si>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</si>
  <si>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</si>
  <si>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</si>
  <si>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</si>
  <si>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</si>
  <si>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</si>
  <si>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</si>
  <si>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</si>
  <si>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</si>
  <si>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</si>
  <si>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</si>
  <si>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</si>
  <si>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</si>
  <si>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</si>
  <si>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</si>
  <si>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</si>
  <si>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</si>
  <si>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</si>
  <si>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</si>
  <si>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</si>
  <si>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</si>
  <si>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</si>
  <si>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</si>
  <si>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</si>
  <si>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</si>
  <si>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</si>
  <si>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</si>
  <si>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</si>
  <si>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</si>
  <si>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</si>
  <si>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</si>
  <si>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</si>
  <si>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</si>
  <si>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</si>
  <si>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</si>
  <si>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</si>
  <si>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</si>
  <si>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</si>
  <si>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</si>
  <si>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</si>
  <si>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</si>
  <si>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</si>
  <si>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</si>
  <si>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</si>
  <si>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</si>
  <si>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</si>
  <si>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</si>
  <si>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</si>
  <si>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</si>
  <si>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</si>
  <si>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</si>
  <si>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</si>
  <si>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</si>
  <si>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</si>
  <si>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</si>
  <si>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</si>
  <si>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</si>
  <si>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</si>
  <si>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</si>
  <si>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</si>
  <si>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</si>
  <si>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</si>
  <si>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</si>
  <si>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</si>
  <si>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</si>
  <si>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</si>
  <si>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</si>
  <si>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</si>
  <si>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</si>
  <si>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</si>
  <si>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</si>
  <si>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</si>
  <si>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</si>
  <si>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</si>
  <si>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</si>
  <si>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</si>
  <si>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</si>
  <si>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</si>
  <si>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</si>
  <si>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</si>
  <si>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</si>
  <si>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</si>
  <si>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</si>
  <si>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</si>
  <si>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</si>
  <si>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</si>
  <si>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</si>
  <si>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</si>
  <si>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</si>
  <si>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</si>
  <si>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</si>
  <si>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</si>
  <si>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</si>
  <si>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</si>
  <si>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</si>
  <si>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</si>
  <si>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</si>
  <si>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</si>
  <si>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</si>
  <si>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</si>
  <si>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</si>
  <si>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</si>
  <si>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</si>
  <si>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</si>
  <si>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</si>
  <si>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</si>
  <si>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</si>
  <si>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</si>
  <si>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</si>
  <si>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</si>
  <si>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</si>
  <si>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</si>
  <si>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</si>
  <si>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</si>
  <si>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</si>
  <si>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</si>
  <si>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</si>
  <si>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</si>
  <si>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</si>
  <si>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</si>
  <si>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</si>
  <si>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</si>
  <si>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</si>
  <si>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</si>
  <si>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</si>
  <si>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</si>
  <si>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</si>
  <si>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</si>
  <si>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</si>
  <si>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</si>
  <si>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</si>
  <si>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</si>
  <si>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</si>
  <si>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</si>
  <si>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</si>
  <si>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</si>
  <si>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</si>
  <si>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</si>
  <si>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</si>
  <si>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</si>
  <si>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</si>
  <si>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</si>
  <si>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</si>
  <si>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</si>
  <si>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</si>
  <si>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</si>
  <si>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</si>
  <si>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</si>
  <si>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</si>
  <si>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</si>
  <si>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</si>
  <si>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</si>
  <si>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</si>
  <si>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</si>
  <si>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</si>
  <si>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</si>
  <si>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</si>
  <si>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</si>
  <si>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</si>
  <si>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</si>
  <si>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</si>
  <si>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</si>
  <si>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</si>
  <si>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</si>
  <si>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</si>
  <si>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</si>
  <si>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</si>
  <si>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</si>
  <si>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</si>
  <si>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</si>
  <si>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</si>
  <si>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</si>
  <si>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</si>
  <si>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</si>
  <si>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</si>
  <si>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</si>
  <si>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</si>
  <si>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</si>
  <si>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</si>
  <si>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</si>
  <si>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</si>
  <si>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</si>
  <si>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</si>
  <si>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</si>
  <si>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</si>
  <si>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</si>
  <si>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</si>
  <si>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</si>
  <si>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</si>
  <si>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</si>
  <si>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</si>
  <si>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</si>
  <si>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</si>
  <si>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</si>
  <si>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</si>
  <si>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</si>
  <si>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</si>
  <si>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</si>
  <si>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</si>
  <si>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</si>
  <si>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</si>
  <si>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</si>
  <si>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</si>
  <si>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</si>
  <si>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</si>
  <si>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</si>
  <si>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</si>
  <si>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</si>
  <si>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</si>
  <si>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</si>
  <si>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</si>
  <si>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</si>
  <si>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</si>
  <si>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</si>
  <si>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</si>
  <si>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</si>
  <si>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</si>
  <si>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</si>
  <si>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</si>
  <si>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</si>
  <si>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</si>
  <si>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</si>
  <si>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</si>
  <si>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</si>
  <si>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</si>
  <si>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</si>
  <si>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</si>
  <si>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</si>
  <si>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</si>
  <si>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</si>
  <si>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</si>
  <si>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</si>
  <si>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</si>
  <si>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</si>
  <si>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</si>
  <si>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</si>
  <si>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</si>
  <si>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</si>
  <si>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</si>
  <si>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</si>
  <si>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</si>
  <si>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</si>
  <si>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</si>
  <si>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</si>
  <si>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</si>
  <si>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</si>
  <si>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</si>
  <si>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</si>
  <si>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</si>
  <si>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</si>
  <si>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</si>
  <si>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</si>
  <si>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</si>
  <si>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</si>
  <si>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</si>
  <si>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</si>
  <si>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</si>
  <si>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</si>
  <si>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</si>
  <si>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</si>
  <si>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</si>
  <si>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</si>
  <si>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</si>
  <si>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</si>
  <si>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</si>
  <si>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</si>
  <si>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</si>
  <si>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</si>
  <si>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</si>
  <si>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</si>
  <si>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</si>
  <si>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</si>
  <si>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</si>
  <si>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</si>
  <si>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</si>
  <si>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</si>
  <si>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</si>
  <si>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</si>
  <si>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</si>
  <si>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</si>
  <si>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</si>
  <si>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</si>
  <si>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</si>
  <si>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</si>
  <si>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</si>
  <si>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</si>
  <si>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</si>
  <si>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</si>
  <si>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</si>
  <si>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</si>
  <si>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</si>
  <si>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</si>
  <si>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</si>
  <si>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</si>
  <si>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</si>
  <si>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</si>
  <si>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</si>
  <si>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</si>
  <si>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</si>
  <si>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</si>
  <si>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</si>
  <si>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</si>
  <si>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</si>
  <si>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</si>
  <si>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</si>
  <si>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</si>
  <si>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</si>
  <si>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</si>
  <si>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</si>
  <si>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</si>
  <si>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</si>
  <si>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</si>
  <si>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</si>
  <si>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</si>
  <si>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</si>
  <si>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</si>
  <si>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</si>
  <si>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</si>
  <si>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</si>
  <si>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</si>
  <si>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</si>
  <si>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</si>
  <si>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</si>
  <si>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</si>
  <si>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</si>
  <si>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</si>
  <si>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</si>
  <si>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</si>
  <si>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</si>
  <si>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</si>
  <si>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</si>
  <si>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</si>
  <si>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</si>
  <si>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</si>
  <si>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</si>
  <si>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</si>
  <si>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</si>
  <si>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</si>
  <si>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</si>
  <si>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</si>
  <si>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</si>
  <si>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</si>
  <si>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</si>
  <si>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</si>
  <si>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</si>
  <si>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</si>
  <si>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</si>
  <si>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</si>
  <si>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</si>
  <si>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</si>
  <si>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</si>
  <si>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</si>
  <si>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</si>
  <si>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</si>
  <si>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</si>
  <si>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</si>
  <si>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</si>
  <si>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</si>
  <si>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</si>
  <si>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</si>
  <si>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</si>
  <si>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</si>
  <si>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</si>
  <si>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</si>
  <si>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</si>
  <si>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</si>
  <si>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</si>
  <si>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</si>
  <si>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</si>
  <si>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</si>
  <si>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</si>
  <si>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</si>
  <si>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</si>
  <si>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</si>
  <si>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</si>
  <si>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</si>
  <si>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</si>
  <si>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</si>
  <si>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</si>
  <si>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</si>
  <si>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</si>
  <si>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</si>
  <si>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</si>
  <si>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</si>
  <si>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</si>
  <si>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</si>
  <si>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</si>
  <si>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</si>
  <si>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</si>
  <si>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</si>
  <si>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</si>
  <si>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</si>
  <si>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</si>
  <si>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</si>
  <si>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</si>
  <si>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</si>
  <si>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</si>
  <si>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</si>
  <si>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</si>
  <si>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</si>
  <si>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</si>
  <si>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</si>
  <si>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</si>
  <si>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</si>
  <si>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</si>
  <si>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</si>
  <si>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</si>
  <si>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</si>
  <si>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</si>
  <si>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</si>
  <si>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</si>
  <si>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</si>
  <si>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</si>
  <si>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</si>
  <si>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</si>
  <si>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</si>
  <si>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</si>
  <si>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</si>
  <si>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</si>
  <si>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</si>
  <si>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</si>
  <si>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</si>
  <si>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</si>
  <si>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</si>
  <si>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</si>
  <si>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</si>
  <si>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</si>
  <si>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</si>
  <si>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</si>
  <si>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</si>
  <si>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</si>
  <si>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</si>
  <si>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</si>
  <si>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</si>
  <si>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</si>
  <si>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</si>
  <si>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</si>
  <si>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</si>
  <si>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</si>
  <si>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</si>
  <si>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</si>
  <si>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</si>
  <si>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</si>
  <si>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</si>
  <si>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</si>
  <si>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</si>
  <si>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</si>
  <si>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</si>
  <si>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</si>
  <si>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</si>
  <si>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</si>
  <si>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</si>
  <si>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</si>
  <si>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</si>
  <si>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</si>
  <si>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</si>
  <si>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</si>
  <si>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</si>
  <si>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</si>
  <si>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</si>
  <si>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</si>
  <si>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</si>
  <si>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</si>
  <si>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</si>
  <si>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</si>
  <si>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</si>
  <si>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</si>
  <si>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</si>
  <si>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</si>
  <si>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</si>
  <si>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</si>
  <si>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</si>
  <si>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</si>
  <si>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</si>
  <si>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</si>
  <si>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</si>
  <si>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</si>
  <si>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</si>
  <si>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</si>
  <si>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</si>
  <si>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</si>
  <si>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</si>
  <si>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</si>
  <si>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</si>
  <si>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</si>
  <si>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</si>
  <si>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</si>
  <si>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</si>
  <si>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</si>
  <si>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</si>
  <si>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</si>
  <si>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</si>
  <si>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</si>
  <si>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</si>
  <si>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</si>
  <si>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</si>
  <si>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</si>
  <si>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</si>
  <si>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</si>
  <si>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</si>
  <si>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</si>
  <si>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</si>
  <si>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</si>
  <si>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</si>
  <si>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</si>
  <si>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</si>
  <si>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</si>
  <si>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</si>
  <si>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</si>
  <si>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</si>
  <si>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</si>
  <si>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</si>
  <si>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</si>
  <si>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</si>
  <si>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</si>
  <si>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</si>
  <si>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</si>
  <si>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</si>
  <si>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</si>
  <si>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</si>
  <si>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</si>
  <si>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</si>
  <si>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</si>
  <si>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</si>
  <si>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</si>
  <si>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</si>
  <si>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</si>
  <si>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</si>
  <si>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</si>
  <si>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</si>
  <si>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</si>
  <si>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</si>
  <si>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</si>
  <si>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</si>
  <si>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</si>
  <si>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</si>
  <si>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</si>
  <si>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</si>
  <si>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</si>
  <si>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</si>
  <si>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</si>
  <si>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</si>
  <si>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</si>
  <si>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</si>
  <si>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</si>
  <si>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</si>
  <si>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</si>
  <si>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</si>
  <si>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</si>
  <si>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</si>
  <si>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</si>
  <si>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</si>
  <si>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</si>
  <si>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</si>
  <si>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</si>
  <si>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</si>
  <si>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</si>
  <si>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</si>
  <si>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</si>
  <si>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</si>
  <si>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</si>
  <si>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</si>
  <si>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</si>
  <si>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</si>
  <si>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</si>
  <si>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</si>
  <si>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</si>
  <si>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</si>
  <si>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</si>
  <si>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</si>
  <si>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</si>
  <si>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</si>
  <si>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</si>
  <si>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</si>
  <si>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</si>
  <si>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</si>
  <si>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</si>
  <si>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</si>
  <si>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</si>
  <si>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</si>
  <si>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</si>
  <si>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</si>
  <si>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</si>
  <si>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</si>
  <si>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</si>
  <si>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</si>
  <si>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</si>
  <si>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</si>
  <si>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</si>
  <si>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</si>
  <si>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</si>
  <si>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</si>
  <si>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</si>
  <si>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</si>
  <si>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</si>
  <si>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</si>
  <si>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</si>
  <si>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</si>
  <si>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</si>
  <si>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</si>
  <si>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</si>
  <si>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</si>
  <si>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</si>
  <si>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</si>
  <si>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</si>
  <si>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</si>
  <si>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</si>
  <si>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</si>
  <si>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</si>
  <si>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</si>
  <si>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</si>
  <si>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</si>
  <si>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</si>
  <si>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</si>
  <si>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</si>
  <si>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</si>
  <si>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</si>
  <si>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</si>
  <si>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</si>
  <si>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</si>
  <si>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</si>
  <si>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</si>
  <si>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</si>
  <si>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</si>
  <si>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</si>
  <si>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</si>
  <si>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</si>
  <si>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</si>
  <si>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</si>
  <si>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</si>
  <si>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</si>
  <si>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</si>
  <si>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</si>
  <si>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</si>
  <si>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</si>
  <si>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</si>
  <si>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</si>
  <si>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</si>
  <si>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</si>
  <si>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</si>
  <si>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</si>
  <si>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</si>
  <si>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</si>
  <si>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</si>
  <si>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</si>
  <si>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</si>
  <si>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</si>
  <si>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</si>
  <si>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</si>
  <si>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</si>
  <si>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</si>
  <si>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</si>
  <si>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</si>
  <si>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</si>
  <si>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</si>
  <si>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</si>
  <si>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</si>
  <si>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</si>
  <si>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</si>
  <si>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</si>
  <si>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</si>
  <si>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</si>
  <si>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</si>
  <si>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</si>
  <si>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</si>
  <si>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</si>
  <si>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</si>
  <si>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</si>
  <si>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</si>
  <si>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</si>
  <si>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</si>
  <si>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</si>
  <si>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</si>
  <si>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</si>
  <si>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</si>
  <si>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</si>
  <si>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</si>
  <si>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</si>
  <si>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</si>
  <si>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</si>
  <si>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</si>
  <si>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</si>
  <si>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</si>
  <si>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</si>
  <si>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</si>
  <si>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</si>
  <si>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</si>
  <si>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</si>
  <si>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</si>
  <si>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</si>
  <si>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</si>
  <si>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</si>
  <si>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</si>
  <si>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</si>
  <si>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</si>
  <si>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</si>
  <si>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</si>
  <si>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</si>
  <si>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</si>
  <si>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</si>
  <si>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</si>
  <si>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</si>
  <si>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</si>
  <si>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</si>
  <si>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</si>
  <si>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</si>
  <si>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</si>
  <si>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</si>
  <si>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</si>
  <si>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</si>
  <si>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</si>
  <si>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</si>
  <si>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</si>
  <si>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</si>
  <si>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</si>
  <si>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</si>
  <si>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</si>
  <si>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</si>
  <si>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</si>
  <si>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</si>
  <si>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</si>
  <si>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</si>
  <si>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</si>
  <si>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</si>
  <si>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</si>
  <si>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</si>
  <si>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</si>
  <si>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</si>
  <si>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</si>
  <si>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</si>
  <si>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</si>
  <si>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</si>
  <si>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</si>
  <si>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</si>
  <si>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</si>
  <si>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</si>
  <si>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</si>
  <si>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</si>
  <si>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</si>
  <si>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</si>
  <si>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</si>
  <si>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</si>
  <si>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</si>
  <si>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</si>
  <si>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</si>
  <si>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</si>
  <si>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</si>
  <si>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</si>
  <si>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</si>
  <si>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</si>
  <si>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</si>
  <si>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</si>
  <si>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</si>
  <si>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</si>
  <si>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</si>
  <si>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</si>
  <si>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</si>
  <si>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</si>
  <si>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</si>
  <si>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</si>
  <si>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</si>
  <si>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</si>
  <si>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</si>
  <si>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</si>
  <si>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</si>
  <si>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</si>
  <si>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</si>
  <si>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</si>
  <si>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</si>
  <si>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</si>
  <si>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</si>
  <si>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</si>
  <si>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</si>
  <si>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</si>
  <si>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</si>
  <si>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</si>
  <si>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</si>
  <si>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</si>
  <si>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</si>
  <si>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</si>
  <si>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</si>
  <si>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</si>
  <si>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</si>
  <si>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</si>
  <si>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</si>
  <si>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</si>
  <si>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</si>
  <si>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</si>
  <si>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</si>
  <si>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</si>
  <si>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</si>
  <si>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</si>
  <si>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</si>
  <si>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</si>
  <si>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</si>
  <si>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</si>
  <si>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</si>
  <si>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</si>
  <si>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</si>
  <si>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</si>
  <si>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</si>
  <si>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</si>
  <si>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</si>
  <si>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</si>
  <si>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</si>
  <si>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</si>
  <si>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</si>
  <si>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</si>
  <si>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</si>
  <si>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</si>
  <si>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</si>
  <si>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</si>
  <si>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</si>
  <si>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</si>
  <si>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</si>
  <si>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</si>
  <si>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</si>
  <si>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</si>
  <si>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</si>
  <si>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</si>
  <si>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</si>
  <si>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</si>
  <si>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</si>
  <si>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</si>
  <si>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</si>
  <si>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</si>
  <si>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</si>
  <si>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</si>
  <si>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</si>
  <si>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</si>
  <si>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</si>
  <si>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</si>
  <si>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</si>
  <si>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</si>
  <si>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</si>
  <si>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</si>
  <si>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</si>
  <si>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</si>
  <si>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</si>
  <si>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</si>
  <si>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</si>
  <si>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</si>
  <si>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</si>
  <si>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</si>
  <si>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</si>
  <si>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</si>
  <si>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</si>
  <si>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</si>
  <si>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</si>
  <si>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</si>
  <si>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</si>
  <si>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</si>
  <si>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</si>
  <si>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</si>
  <si>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</si>
  <si>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</si>
  <si>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</si>
  <si>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</si>
  <si>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</si>
  <si>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</si>
  <si>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</si>
  <si>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</si>
  <si>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</si>
  <si>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</si>
  <si>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</si>
  <si>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</si>
  <si>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</si>
  <si>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</si>
  <si>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</si>
  <si>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</si>
  <si>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</si>
  <si>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</si>
  <si>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</si>
  <si>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</si>
  <si>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</si>
  <si>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</si>
  <si>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</si>
  <si>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</si>
  <si>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</si>
  <si>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</si>
  <si>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</si>
  <si>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</si>
  <si>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</si>
  <si>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</si>
  <si>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</si>
  <si>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</si>
  <si>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</si>
  <si>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</si>
  <si>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</si>
  <si>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</si>
  <si>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</si>
  <si>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</si>
  <si>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</si>
  <si>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</si>
  <si>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</si>
  <si>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</si>
  <si>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</si>
  <si>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</si>
  <si>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</si>
  <si>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</si>
  <si>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</si>
  <si>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</si>
  <si>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</si>
  <si>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</si>
  <si>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</si>
  <si>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</si>
  <si>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</si>
  <si>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</si>
  <si>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</si>
  <si>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</si>
  <si>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</si>
  <si>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</si>
  <si>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</si>
  <si>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</si>
  <si>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</si>
  <si>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</si>
  <si>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</si>
  <si>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</si>
  <si>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</si>
  <si>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</si>
  <si>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</si>
  <si>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</si>
  <si>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</si>
  <si>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</si>
  <si>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</si>
  <si>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</si>
  <si>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</si>
  <si>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</si>
  <si>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</si>
  <si>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</si>
  <si>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</si>
  <si>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</si>
  <si>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</si>
  <si>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</si>
  <si>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</si>
  <si>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</si>
  <si>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</si>
  <si>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</si>
  <si>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</si>
  <si>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</si>
  <si>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</si>
  <si>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</si>
  <si>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</si>
  <si>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</si>
  <si>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</si>
  <si>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</si>
  <si>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</si>
  <si>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</si>
  <si>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</si>
  <si>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</si>
  <si>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</si>
  <si>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</si>
  <si>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</si>
  <si>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</si>
  <si>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</si>
  <si>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</si>
  <si>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</si>
  <si>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</si>
  <si>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</si>
  <si>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</si>
  <si>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</si>
  <si>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</si>
  <si>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</si>
  <si>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</si>
  <si>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</si>
  <si>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</si>
  <si>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</si>
  <si>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</si>
  <si>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</si>
  <si>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</si>
  <si>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</si>
  <si>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</si>
  <si>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</si>
  <si>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</si>
  <si>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</si>
  <si>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</si>
  <si>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</si>
  <si>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</si>
  <si>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</si>
  <si>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</si>
  <si>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</si>
  <si>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</si>
  <si>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</si>
  <si>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</si>
  <si>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</si>
  <si>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</si>
  <si>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</si>
  <si>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</si>
  <si>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</si>
  <si>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</si>
  <si>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</si>
  <si>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</si>
  <si>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</si>
  <si>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</si>
  <si>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</si>
  <si>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</si>
  <si>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</si>
  <si>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</si>
  <si>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</si>
  <si>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</si>
  <si>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</si>
  <si>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</si>
  <si>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</si>
  <si>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</si>
  <si>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</si>
  <si>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</si>
  <si>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</si>
  <si>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</si>
  <si>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</si>
  <si>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</si>
  <si>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</si>
  <si>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</si>
  <si>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</si>
  <si>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</si>
  <si>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</si>
  <si>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</si>
  <si>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</si>
  <si>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</si>
  <si>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</si>
  <si>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</si>
  <si>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</si>
  <si>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</si>
  <si>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</si>
  <si>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</si>
  <si>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</si>
  <si>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</si>
  <si>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</si>
  <si>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</si>
  <si>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</si>
  <si>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</si>
  <si>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</si>
  <si>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</si>
  <si>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</si>
  <si>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</si>
  <si>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</si>
  <si>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</si>
  <si>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</si>
  <si>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</si>
  <si>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</si>
  <si>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</si>
  <si>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</si>
  <si>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</si>
  <si>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</si>
  <si>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</si>
  <si>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</si>
  <si>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</si>
  <si>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</si>
  <si>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</si>
  <si>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</si>
  <si>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</si>
  <si>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</si>
  <si>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</si>
  <si>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</si>
  <si>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</si>
  <si>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</si>
  <si>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</si>
  <si>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</si>
  <si>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</si>
  <si>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</si>
  <si>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</si>
  <si>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</si>
  <si>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</si>
  <si>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</si>
  <si>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</si>
  <si>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</si>
  <si>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</si>
  <si>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</si>
  <si>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</si>
  <si>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</si>
  <si>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</si>
  <si>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</si>
  <si>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</si>
  <si>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</si>
  <si>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</si>
  <si>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</si>
  <si>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</si>
  <si>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</si>
  <si>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</si>
  <si>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</si>
  <si>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</si>
  <si>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</si>
  <si>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</si>
  <si>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</si>
  <si>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</si>
  <si>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</si>
  <si>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</si>
  <si>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</si>
  <si>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</si>
  <si>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</si>
  <si>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</si>
  <si>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</si>
  <si>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</si>
  <si>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</si>
  <si>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</si>
  <si>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</si>
  <si>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</si>
  <si>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</si>
  <si>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</si>
  <si>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</si>
  <si>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</si>
  <si>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</si>
  <si>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</si>
  <si>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</si>
  <si>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</si>
  <si>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</si>
  <si>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</si>
  <si>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</si>
  <si>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</si>
  <si>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</si>
  <si>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</si>
  <si>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</si>
  <si>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</si>
  <si>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</si>
  <si>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</si>
  <si>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</si>
  <si>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</si>
  <si>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</si>
  <si>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</si>
  <si>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</si>
  <si>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</si>
  <si>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</si>
  <si>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</si>
  <si>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</si>
  <si>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</si>
  <si>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</si>
  <si>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</si>
  <si>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</si>
  <si>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</si>
  <si>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</si>
  <si>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</si>
  <si>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</si>
  <si>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</si>
  <si>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</si>
  <si>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</si>
  <si>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</si>
  <si>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</si>
  <si>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</si>
  <si>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</si>
  <si>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</si>
  <si>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</si>
  <si>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</si>
  <si>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</si>
  <si>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</si>
  <si>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</si>
  <si>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</si>
  <si>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</si>
  <si>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</si>
  <si>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</si>
  <si>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</si>
  <si>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</si>
  <si>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</si>
  <si>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</si>
  <si>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</si>
  <si>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</si>
  <si>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</si>
  <si>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</si>
  <si>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</si>
  <si>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</si>
  <si>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</si>
  <si>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</si>
  <si>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</si>
  <si>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</si>
  <si>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</si>
  <si>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</si>
  <si>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</si>
  <si>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</si>
  <si>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</si>
  <si>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</si>
  <si>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</si>
  <si>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</si>
  <si>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</si>
  <si>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</si>
  <si>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</si>
  <si>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</si>
  <si>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</si>
  <si>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</si>
  <si>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</si>
  <si>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</si>
  <si>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</si>
  <si>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</si>
  <si>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</si>
  <si>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</si>
  <si>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</si>
  <si>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</si>
  <si>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</si>
  <si>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</si>
  <si>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</si>
  <si>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</si>
  <si>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</si>
  <si>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</si>
  <si>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</si>
  <si>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</si>
  <si>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</si>
  <si>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</si>
  <si>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</si>
  <si>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</si>
  <si>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</si>
  <si>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</si>
  <si>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</si>
  <si>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</si>
  <si>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</si>
  <si>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</si>
  <si>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</si>
  <si>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</si>
  <si>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</si>
  <si>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</si>
  <si>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</si>
  <si>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</si>
  <si>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</si>
  <si>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</si>
  <si>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</si>
  <si>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</si>
  <si>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</si>
  <si>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</si>
  <si>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</si>
  <si>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</si>
  <si>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</si>
  <si>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</si>
  <si>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</si>
  <si>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</si>
  <si>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</si>
  <si>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</si>
  <si>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</si>
  <si>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</si>
  <si>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</si>
  <si>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</si>
  <si>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</si>
  <si>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</si>
  <si>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</si>
  <si>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</si>
  <si>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</si>
  <si>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</si>
  <si>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</si>
  <si>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</si>
  <si>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</si>
  <si>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</si>
  <si>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</si>
  <si>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</si>
  <si>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</si>
  <si>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</si>
  <si>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</si>
  <si>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</si>
  <si>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</si>
  <si>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</si>
  <si>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</si>
  <si>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</si>
  <si>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</si>
  <si>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</si>
  <si>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</si>
  <si>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</si>
  <si>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</si>
  <si>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</si>
  <si>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</si>
  <si>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</si>
  <si>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</si>
  <si>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</si>
  <si>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</si>
  <si>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</si>
  <si>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</si>
  <si>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</si>
  <si>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</si>
  <si>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</si>
  <si>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</si>
  <si>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</si>
  <si>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</si>
  <si>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</si>
  <si>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</si>
  <si>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</si>
  <si>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</si>
  <si>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</si>
  <si>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</si>
  <si>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</si>
  <si>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</si>
  <si>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</si>
  <si>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</si>
  <si>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</si>
  <si>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</si>
  <si>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</si>
  <si>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</si>
  <si>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</si>
  <si>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</si>
  <si>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</si>
  <si>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</si>
  <si>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</si>
  <si>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</si>
  <si>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</si>
  <si>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</si>
  <si>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</si>
  <si>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</si>
  <si>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</si>
  <si>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</si>
  <si>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</si>
  <si>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</si>
  <si>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</si>
  <si>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</si>
  <si>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</si>
  <si>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</si>
  <si>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</si>
  <si>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</si>
  <si>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</si>
  <si>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</si>
  <si>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</si>
  <si>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</si>
  <si>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</si>
  <si>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</si>
  <si>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</si>
  <si>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</si>
  <si>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</si>
  <si>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</si>
  <si>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</si>
  <si>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</si>
  <si>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</si>
  <si>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</si>
  <si>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</si>
  <si>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</si>
  <si>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</si>
  <si>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</si>
  <si>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</si>
  <si>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</si>
  <si>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</si>
  <si>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</si>
  <si>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</si>
  <si>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</si>
  <si>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</si>
  <si>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</si>
  <si>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</si>
  <si>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</si>
  <si>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</si>
  <si>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</si>
  <si>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</si>
  <si>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</si>
  <si>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</si>
  <si>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</si>
  <si>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</si>
  <si>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</si>
  <si>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</si>
  <si>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</si>
  <si>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</si>
  <si>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</si>
  <si>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</si>
  <si>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</si>
  <si>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</si>
  <si>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</si>
  <si>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</si>
  <si>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</si>
  <si>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</si>
  <si>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</si>
  <si>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</si>
  <si>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</si>
  <si>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</si>
  <si>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</si>
  <si>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</si>
  <si>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</si>
  <si>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</si>
  <si>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</si>
  <si>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</si>
  <si>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</si>
  <si>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</si>
  <si>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</si>
  <si>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</si>
  <si>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</si>
  <si>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</si>
  <si>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</si>
  <si>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</si>
  <si>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</si>
  <si>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</si>
  <si>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</si>
  <si>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</si>
  <si>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</si>
  <si>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</si>
  <si>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</si>
  <si>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</si>
  <si>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</si>
  <si>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</si>
  <si>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</si>
  <si>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</si>
  <si>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</si>
  <si>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</si>
  <si>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</si>
  <si>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</si>
  <si>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</si>
  <si>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</si>
  <si>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</si>
  <si>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</si>
  <si>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</si>
  <si>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</si>
  <si>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</si>
  <si>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</si>
  <si>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</si>
  <si>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</si>
  <si>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</si>
  <si>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</si>
  <si>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</si>
  <si>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</si>
  <si>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</si>
  <si>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</si>
  <si>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</si>
  <si>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</si>
  <si>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</si>
  <si>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</si>
  <si>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</si>
  <si>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</si>
  <si>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</si>
  <si>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</si>
  <si>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</si>
  <si>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</si>
  <si>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</si>
  <si>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</si>
  <si>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</si>
  <si>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</si>
  <si>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</si>
  <si>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</si>
  <si>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</si>
  <si>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</si>
  <si>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</si>
  <si>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</si>
  <si>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</si>
  <si>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</si>
  <si>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</si>
  <si>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</si>
  <si>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</si>
  <si>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</si>
  <si>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</si>
  <si>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</si>
  <si>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</si>
  <si>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</si>
  <si>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</si>
  <si>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</si>
  <si>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</si>
  <si>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</si>
  <si>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</si>
  <si>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</si>
  <si>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</si>
  <si>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</si>
  <si>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</si>
  <si>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</si>
  <si>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</si>
  <si>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</si>
  <si>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</si>
  <si>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</si>
  <si>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</si>
  <si>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</si>
  <si>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</si>
  <si>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</si>
  <si>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</si>
  <si>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</si>
  <si>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</si>
  <si>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</si>
  <si>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</si>
  <si>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</si>
  <si>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</si>
  <si>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</si>
  <si>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</si>
  <si>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</si>
  <si>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</si>
  <si>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</si>
  <si>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</si>
  <si>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</si>
  <si>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</si>
  <si>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</si>
  <si>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</si>
  <si>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</si>
  <si>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</si>
  <si>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</si>
  <si>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</si>
  <si>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</si>
  <si>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</si>
  <si>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</si>
  <si>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</si>
  <si>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</si>
  <si>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</si>
  <si>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</si>
  <si>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</si>
  <si>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</si>
  <si>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</si>
  <si>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</si>
  <si>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</si>
  <si>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</si>
  <si>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</si>
  <si>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</si>
  <si>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</si>
  <si>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</si>
  <si>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</si>
  <si>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</si>
  <si>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</si>
  <si>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</si>
  <si>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</si>
  <si>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</si>
  <si>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</si>
  <si>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</si>
  <si>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</si>
  <si>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</si>
  <si>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</si>
  <si>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</si>
  <si>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</si>
  <si>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</si>
  <si>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</si>
  <si>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</si>
  <si>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</si>
  <si>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</si>
  <si>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</si>
  <si>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</si>
  <si>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</si>
  <si>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</si>
  <si>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</si>
  <si>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</si>
  <si>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</si>
  <si>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</si>
  <si>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</si>
  <si>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</si>
  <si>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</si>
  <si>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</si>
  <si>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</si>
  <si>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</si>
  <si>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</si>
  <si>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</si>
  <si>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</si>
  <si>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</si>
  <si>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</si>
  <si>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</si>
  <si>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</si>
  <si>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</si>
  <si>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</si>
  <si>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</si>
  <si>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</si>
  <si>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</si>
  <si>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</si>
  <si>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</si>
  <si>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</si>
  <si>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</si>
  <si>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</si>
  <si>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</si>
  <si>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</si>
  <si>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</si>
  <si>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</si>
  <si>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</si>
  <si>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</si>
  <si>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</si>
  <si>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</si>
  <si>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</si>
  <si>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</si>
  <si>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</si>
  <si>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</si>
  <si>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</si>
  <si>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</si>
  <si>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</si>
  <si>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</si>
  <si>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</si>
  <si>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</si>
  <si>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</si>
  <si>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</si>
  <si>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</si>
  <si>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</si>
  <si>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</si>
  <si>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</si>
  <si>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</si>
  <si>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</si>
  <si>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</si>
  <si>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</si>
  <si>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</si>
  <si>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</si>
  <si>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</si>
  <si>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</si>
  <si>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</si>
  <si>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</si>
  <si>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</si>
  <si>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</si>
  <si>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</si>
  <si>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</si>
  <si>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</si>
  <si>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</si>
  <si>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</si>
  <si>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</si>
  <si>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</si>
  <si>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</si>
  <si>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</si>
  <si>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</si>
  <si>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</si>
  <si>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</si>
  <si>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</si>
  <si>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</si>
  <si>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</si>
  <si>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</si>
  <si>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</si>
  <si>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</si>
  <si>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</si>
  <si>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</si>
  <si>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</si>
  <si>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</si>
  <si>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</si>
  <si>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</si>
  <si>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</si>
  <si>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</si>
  <si>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</si>
  <si>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</si>
  <si>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</si>
  <si>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</si>
  <si>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</si>
  <si>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</si>
  <si>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</si>
  <si>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</si>
  <si>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</si>
  <si>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</si>
  <si>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</si>
  <si>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</si>
  <si>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</si>
  <si>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</si>
  <si>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</si>
  <si>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</si>
  <si>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</si>
  <si>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</si>
  <si>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</si>
  <si>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</si>
  <si>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</si>
  <si>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</si>
  <si>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</si>
  <si>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</si>
  <si>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</si>
  <si>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</si>
  <si>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</si>
  <si>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</si>
  <si>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</si>
  <si>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</si>
  <si>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</si>
  <si>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</si>
  <si>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</si>
  <si>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</si>
  <si>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</si>
  <si>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</si>
  <si>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</si>
  <si>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</si>
  <si>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</si>
  <si>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</si>
  <si>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</si>
  <si>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</si>
  <si>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</si>
  <si>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</si>
  <si>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</si>
  <si>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</si>
  <si>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</si>
  <si>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</si>
  <si>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</si>
  <si>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</si>
  <si>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</si>
  <si>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</si>
  <si>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</si>
  <si>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</si>
  <si>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</si>
  <si>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</si>
  <si>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</si>
  <si>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</si>
  <si>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</si>
  <si>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</si>
  <si>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</si>
  <si>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</si>
  <si>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</si>
  <si>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</si>
  <si>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</si>
  <si>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</si>
  <si>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</si>
  <si>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</si>
  <si>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</si>
  <si>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</si>
  <si>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</si>
  <si>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</si>
  <si>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</si>
  <si>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</si>
  <si>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</si>
  <si>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</si>
  <si>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</si>
  <si>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</si>
  <si>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</si>
  <si>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</si>
  <si>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</si>
  <si>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</si>
  <si>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</si>
  <si>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</si>
  <si>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</si>
  <si>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</si>
  <si>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</si>
  <si>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</si>
  <si>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</si>
  <si>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</si>
  <si>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</si>
  <si>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</si>
  <si>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</si>
  <si>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</si>
  <si>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</si>
  <si>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</si>
  <si>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</si>
  <si>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</si>
  <si>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</si>
  <si>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</si>
  <si>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</si>
  <si>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</si>
  <si>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</si>
  <si>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</si>
  <si>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</si>
  <si>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</si>
  <si>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</si>
  <si>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</si>
  <si>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</si>
  <si>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</si>
  <si>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</si>
  <si>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</si>
  <si>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</si>
  <si>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</si>
  <si>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</si>
  <si>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</si>
  <si>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</si>
  <si>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</si>
  <si>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</si>
  <si>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</si>
  <si>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</si>
  <si>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</si>
  <si>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</si>
  <si>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</si>
  <si>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</si>
  <si>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</si>
  <si>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</si>
  <si>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</si>
  <si>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</si>
  <si>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</si>
  <si>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</si>
  <si>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</si>
  <si>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</si>
  <si>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</si>
  <si>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</si>
  <si>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</si>
  <si>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</si>
  <si>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</si>
  <si>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</si>
  <si>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</si>
  <si>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</si>
  <si>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</si>
  <si>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</si>
  <si>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</si>
  <si>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</si>
  <si>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</si>
  <si>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</si>
  <si>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</si>
  <si>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</si>
  <si>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</si>
  <si>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</si>
  <si>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</si>
  <si>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</si>
  <si>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</si>
  <si>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</si>
  <si>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</si>
  <si>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</si>
  <si>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</si>
  <si>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</si>
  <si>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</si>
  <si>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</si>
  <si>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</si>
  <si>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</si>
  <si>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</si>
  <si>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</si>
  <si>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</si>
  <si>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</si>
  <si>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</si>
  <si>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</si>
  <si>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</si>
  <si>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</si>
  <si>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</si>
  <si>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</si>
  <si>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</si>
  <si>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</si>
  <si>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</si>
  <si>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</si>
  <si>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</si>
  <si>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</si>
  <si>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</si>
  <si>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</si>
  <si>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</si>
  <si>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</si>
  <si>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</si>
  <si>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</si>
  <si>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</si>
  <si>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</si>
  <si>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</si>
  <si>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</si>
  <si>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</si>
  <si>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</si>
  <si>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</si>
  <si>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</si>
  <si>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</si>
  <si>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</si>
  <si>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</si>
  <si>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</si>
  <si>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</si>
  <si>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</si>
  <si>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</si>
  <si>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</si>
  <si>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</si>
  <si>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</si>
  <si>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</si>
  <si>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</si>
  <si>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</si>
  <si>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</si>
  <si>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</si>
  <si>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</si>
  <si>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</si>
  <si>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</si>
  <si>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</si>
  <si>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</si>
  <si>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</si>
  <si>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</si>
  <si>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</si>
  <si>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</si>
  <si>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</si>
  <si>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</si>
  <si>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</si>
  <si>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</si>
  <si>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</si>
  <si>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</si>
  <si>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</si>
  <si>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</si>
  <si>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</si>
  <si>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</si>
  <si>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</si>
  <si>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</si>
  <si>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</si>
  <si>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</si>
  <si>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</si>
  <si>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</si>
  <si>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</si>
  <si>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</si>
  <si>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</si>
  <si>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</si>
  <si>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</si>
  <si>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</si>
  <si>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</si>
  <si>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</si>
  <si>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</si>
  <si>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</si>
  <si>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</si>
  <si>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</si>
  <si>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</si>
  <si>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</si>
  <si>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</si>
  <si>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</si>
  <si>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</si>
  <si>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</si>
  <si>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</si>
  <si>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</si>
  <si>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</si>
  <si>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</si>
  <si>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</si>
  <si>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</si>
  <si>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</si>
  <si>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</si>
  <si>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</si>
  <si>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</si>
  <si>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</si>
  <si>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</si>
  <si>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</si>
  <si>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</si>
  <si>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</si>
  <si>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</si>
  <si>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</si>
  <si>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</si>
  <si>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</si>
  <si>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</si>
  <si>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</si>
  <si>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</si>
  <si>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</si>
  <si>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</si>
  <si>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</si>
  <si>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</si>
  <si>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</si>
  <si>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</si>
  <si>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</si>
  <si>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</si>
  <si>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</si>
  <si>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</si>
  <si>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</si>
  <si>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</si>
  <si>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</si>
  <si>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</si>
  <si>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</si>
  <si>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</si>
  <si>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</si>
  <si>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</si>
  <si>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</si>
  <si>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</si>
  <si>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</si>
  <si>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</si>
  <si>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</si>
  <si>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</si>
  <si>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</si>
  <si>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</si>
  <si>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</si>
  <si>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</si>
  <si>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</si>
  <si>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</si>
  <si>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</si>
  <si>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</si>
  <si>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</si>
  <si>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</si>
  <si>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</si>
  <si>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</si>
  <si>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</si>
  <si>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</si>
  <si>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</si>
  <si>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</si>
  <si>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</si>
  <si>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</si>
  <si>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</si>
  <si>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</si>
  <si>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</si>
  <si>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</si>
  <si>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</si>
  <si>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</si>
  <si>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</si>
  <si>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</si>
  <si>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</si>
  <si>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</si>
  <si>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</si>
  <si>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</si>
  <si>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</si>
  <si>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</si>
  <si>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</si>
  <si>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</si>
  <si>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</si>
  <si>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</si>
  <si>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</si>
  <si>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</si>
  <si>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</si>
  <si>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</si>
  <si>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</si>
  <si>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</si>
  <si>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</si>
  <si>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</si>
  <si>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</si>
  <si>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</si>
  <si>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</si>
  <si>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</si>
  <si>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</si>
  <si>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</si>
  <si>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</si>
  <si>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</si>
  <si>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</si>
  <si>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</si>
  <si>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</si>
  <si>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</si>
  <si>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</si>
  <si>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</si>
  <si>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</si>
  <si>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</si>
  <si>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</si>
  <si>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</si>
  <si>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</si>
  <si>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</si>
  <si>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</si>
  <si>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</si>
  <si>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</si>
  <si>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</si>
  <si>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</si>
  <si>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</si>
  <si>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</si>
  <si>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</si>
  <si>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</si>
  <si>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</si>
  <si>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</si>
  <si>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</si>
  <si>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</si>
  <si>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</si>
  <si>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</si>
  <si>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</si>
  <si>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</si>
  <si>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</si>
  <si>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</si>
  <si>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</si>
  <si>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</si>
  <si>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</si>
  <si>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</si>
  <si>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</si>
  <si>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</si>
  <si>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</si>
  <si>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</si>
  <si>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</si>
  <si>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</si>
  <si>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</si>
  <si>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</si>
  <si>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</si>
  <si>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</si>
  <si>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</si>
  <si>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</si>
  <si>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</si>
  <si>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</si>
  <si>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</si>
  <si>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</si>
  <si>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</si>
  <si>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</si>
  <si>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</si>
  <si>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</si>
  <si>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</si>
  <si>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</si>
  <si>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</si>
  <si>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</si>
  <si>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</si>
  <si>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</si>
  <si>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</si>
  <si>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</si>
  <si>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</si>
  <si>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</si>
  <si>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</si>
  <si>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</si>
  <si>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</si>
  <si>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</si>
  <si>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</si>
  <si>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</si>
  <si>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</si>
  <si>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</si>
  <si>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</si>
  <si>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</si>
  <si>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</si>
  <si>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</si>
  <si>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</si>
  <si>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</si>
  <si>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</si>
  <si>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</si>
  <si>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</si>
  <si>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</si>
  <si>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</si>
  <si>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</si>
  <si>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</si>
  <si>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</si>
  <si>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</si>
  <si>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</si>
  <si>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</si>
  <si>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</si>
  <si>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</si>
  <si>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</si>
  <si>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</si>
  <si>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</si>
  <si>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</si>
  <si>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</si>
  <si>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</si>
  <si>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</si>
  <si>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</si>
  <si>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</si>
  <si>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</si>
  <si>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</si>
  <si>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</si>
  <si>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</si>
  <si>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</si>
  <si>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</si>
  <si>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</si>
  <si>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</si>
  <si>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</si>
  <si>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</si>
  <si>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</si>
  <si>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</si>
  <si>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</si>
  <si>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</si>
  <si>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</si>
  <si>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</si>
  <si>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</si>
  <si>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</si>
  <si>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</si>
  <si>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</si>
  <si>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</si>
  <si>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</si>
  <si>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</si>
  <si>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</si>
  <si>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</si>
  <si>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</si>
  <si>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</si>
  <si>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</si>
  <si>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</si>
  <si>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</si>
  <si>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</si>
  <si>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</si>
  <si>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</si>
  <si>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</si>
  <si>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</si>
  <si>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</si>
  <si>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</si>
  <si>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</si>
  <si>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</si>
  <si>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</si>
  <si>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</si>
  <si>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</si>
  <si>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</si>
  <si>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</si>
  <si>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</si>
  <si>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</si>
  <si>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</si>
  <si>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</si>
  <si>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</si>
  <si>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</si>
  <si>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</si>
  <si>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</si>
  <si>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</si>
  <si>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</si>
  <si>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</si>
  <si>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</si>
  <si>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</si>
  <si>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</si>
  <si>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</si>
  <si>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</si>
  <si>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</si>
  <si>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</si>
  <si>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</si>
  <si>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</si>
  <si>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</si>
  <si>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</si>
  <si>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</si>
  <si>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</si>
  <si>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</si>
  <si>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</si>
  <si>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</si>
  <si>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</si>
  <si>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</si>
  <si>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</si>
  <si>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</si>
  <si>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</si>
  <si>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</si>
  <si>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</si>
  <si>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</si>
  <si>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</si>
  <si>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</si>
  <si>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</si>
  <si>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</si>
  <si>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</si>
  <si>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</si>
  <si>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</si>
  <si>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</si>
  <si>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</si>
  <si>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</si>
  <si>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</si>
  <si>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</si>
  <si>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</si>
  <si>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</si>
  <si>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</si>
  <si>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</si>
  <si>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</si>
  <si>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</si>
  <si>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</si>
  <si>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</si>
  <si>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</si>
  <si>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</si>
  <si>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</si>
  <si>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</si>
  <si>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</si>
  <si>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</si>
  <si>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</si>
  <si>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</si>
  <si>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</si>
  <si>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</si>
  <si>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</si>
  <si>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</si>
  <si>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</si>
  <si>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</si>
  <si>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</si>
  <si>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</si>
  <si>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</si>
  <si>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</si>
  <si>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</si>
  <si>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</si>
  <si>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</si>
  <si>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</si>
  <si>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</si>
  <si>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</si>
  <si>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</si>
  <si>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</si>
  <si>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</si>
  <si>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</si>
  <si>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</si>
  <si>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</si>
  <si>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</si>
  <si>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</si>
  <si>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</si>
  <si>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</si>
  <si>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</si>
  <si>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</si>
  <si>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</si>
  <si>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</si>
  <si>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</si>
  <si>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</si>
  <si>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</si>
  <si>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</si>
  <si>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</si>
  <si>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</si>
  <si>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</si>
  <si>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</si>
  <si>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</si>
  <si>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</si>
  <si>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</si>
  <si>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</si>
  <si>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</si>
  <si>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</si>
  <si>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</si>
  <si>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</si>
  <si>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</si>
  <si>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</si>
  <si>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</si>
  <si>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</si>
  <si>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</si>
  <si>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</si>
  <si>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</si>
  <si>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</si>
  <si>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</si>
  <si>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</si>
  <si>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</si>
  <si>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</si>
  <si>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</si>
  <si>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</si>
  <si>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</si>
  <si>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</si>
  <si>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</si>
  <si>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</si>
  <si>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</si>
  <si>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</si>
  <si>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</si>
  <si>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</si>
  <si>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</si>
  <si>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</si>
  <si>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</si>
  <si>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</si>
  <si>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</si>
  <si>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</si>
  <si>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</si>
  <si>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</si>
  <si>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</si>
  <si>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</si>
  <si>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</si>
  <si>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</si>
  <si>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</si>
  <si>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</si>
  <si>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</si>
  <si>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</si>
  <si>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</si>
  <si>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</si>
  <si>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</si>
  <si>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</si>
  <si>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</si>
  <si>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</si>
  <si>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</si>
  <si>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</si>
  <si>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</si>
  <si>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</si>
  <si>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</si>
  <si>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</si>
  <si>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</si>
  <si>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</si>
  <si>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</si>
  <si>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</si>
  <si>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</si>
  <si>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</si>
  <si>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</si>
  <si>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</si>
  <si>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</si>
  <si>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</si>
  <si>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</si>
  <si>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</si>
  <si>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</si>
  <si>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</si>
  <si>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</si>
  <si>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</si>
  <si>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</si>
  <si>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</si>
  <si>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</si>
  <si>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</si>
  <si>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</si>
  <si>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</si>
  <si>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</si>
  <si>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</si>
  <si>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</si>
  <si>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</si>
  <si>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</si>
  <si>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</si>
  <si>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</si>
  <si>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</si>
  <si>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</si>
  <si>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</si>
  <si>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</si>
  <si>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</si>
  <si>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</si>
  <si>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</si>
  <si>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</si>
  <si>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</si>
  <si>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</si>
  <si>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</si>
  <si>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</si>
  <si>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</si>
  <si>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</si>
  <si>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</si>
  <si>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</si>
  <si>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</si>
  <si>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</si>
  <si>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</si>
  <si>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</si>
  <si>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</si>
  <si>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</si>
  <si>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</si>
  <si>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</si>
  <si>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</si>
  <si>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</si>
  <si>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</si>
  <si>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</si>
  <si>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</si>
  <si>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</si>
  <si>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</si>
  <si>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</si>
  <si>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</si>
  <si>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</si>
  <si>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</si>
  <si>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</si>
  <si>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</si>
  <si>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</si>
  <si>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</si>
  <si>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</si>
  <si>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</si>
  <si>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</si>
  <si>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</si>
  <si>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</si>
  <si>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</si>
  <si>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</si>
  <si>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</si>
  <si>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</si>
  <si>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</si>
  <si>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</si>
  <si>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</si>
  <si>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</si>
  <si>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</si>
  <si>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</si>
  <si>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</si>
  <si>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</si>
  <si>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</si>
  <si>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</si>
  <si>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</si>
  <si>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</si>
  <si>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</si>
  <si>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</si>
  <si>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</si>
  <si>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</si>
  <si>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</si>
  <si>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</si>
  <si>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</si>
  <si>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</si>
  <si>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</si>
  <si>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</si>
  <si>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</si>
  <si>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</si>
  <si>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</si>
  <si>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</si>
  <si>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</si>
  <si>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</si>
  <si>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</si>
  <si>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</si>
  <si>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</si>
  <si>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</si>
  <si>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</si>
  <si>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</si>
  <si>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</si>
  <si>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</si>
  <si>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</si>
  <si>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</si>
  <si>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</si>
  <si>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</si>
  <si>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</si>
  <si>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</si>
  <si>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</si>
  <si>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</si>
  <si>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</si>
  <si>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</si>
  <si>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</si>
  <si>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</si>
  <si>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</si>
  <si>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</si>
  <si>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</si>
  <si>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</si>
  <si>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</si>
  <si>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</si>
  <si>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</si>
  <si>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</si>
  <si>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</si>
  <si>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</si>
  <si>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</si>
  <si>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</si>
  <si>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</si>
  <si>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</si>
  <si>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</si>
  <si>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</si>
  <si>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</si>
  <si>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</si>
  <si>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</si>
  <si>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</si>
  <si>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</si>
  <si>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</si>
  <si>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</si>
  <si>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</si>
  <si>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</si>
  <si>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</si>
  <si>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</si>
  <si>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</si>
  <si>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</si>
  <si>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</si>
  <si>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</si>
  <si>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</si>
  <si>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</si>
  <si>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</si>
  <si>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</si>
  <si>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</si>
  <si>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</si>
  <si>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</si>
  <si>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</si>
  <si>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</si>
  <si>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</si>
  <si>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</si>
  <si>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</si>
  <si>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</si>
  <si>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</si>
  <si>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</si>
  <si>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</si>
  <si>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</si>
  <si>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</si>
  <si>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</si>
  <si>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</si>
  <si>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</si>
  <si>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</si>
  <si>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</si>
  <si>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</si>
  <si>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</si>
  <si>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</si>
  <si>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</si>
  <si>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</si>
  <si>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</si>
  <si>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</si>
  <si>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</si>
  <si>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</si>
  <si>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</si>
  <si>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</si>
  <si>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</si>
  <si>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</si>
  <si>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</si>
  <si>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</si>
  <si>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</si>
  <si>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</si>
  <si>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</si>
  <si>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</si>
  <si>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</si>
  <si>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</si>
  <si>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</si>
  <si>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</si>
  <si>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</si>
  <si>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</si>
  <si>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</si>
  <si>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</si>
  <si>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</si>
  <si>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</si>
  <si>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</si>
  <si>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</si>
  <si>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</si>
  <si>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</si>
  <si>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</si>
  <si>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</si>
  <si>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</si>
  <si>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</si>
  <si>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</si>
  <si>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</si>
  <si>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</si>
  <si>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</si>
  <si>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</si>
  <si>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</si>
  <si>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</si>
  <si>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</si>
  <si>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</si>
  <si>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</si>
  <si>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</si>
  <si>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</si>
  <si>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</si>
  <si>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</si>
  <si>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</si>
  <si>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</si>
  <si>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</si>
  <si>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</si>
  <si>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</si>
  <si>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</si>
  <si>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</si>
  <si>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</si>
  <si>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</si>
  <si>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</si>
  <si>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</si>
  <si>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</si>
  <si>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</si>
  <si>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</si>
  <si>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</si>
  <si>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</si>
  <si>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</si>
  <si>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</si>
  <si>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</si>
  <si>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</si>
  <si>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</si>
  <si>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</si>
  <si>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</si>
  <si>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</si>
  <si>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</si>
  <si>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</si>
  <si>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</si>
  <si>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</si>
  <si>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</si>
  <si>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</si>
  <si>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</si>
  <si>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</si>
  <si>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</si>
  <si>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</si>
  <si>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</si>
  <si>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</si>
  <si>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</si>
  <si>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</si>
  <si>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</si>
  <si>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</si>
  <si>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</si>
  <si>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</si>
  <si>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</si>
  <si>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</si>
  <si>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</si>
  <si>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</si>
  <si>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</si>
  <si>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</si>
  <si>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</si>
  <si>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</si>
  <si>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</si>
  <si>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</si>
  <si>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</si>
  <si>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</si>
  <si>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</si>
  <si>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</si>
  <si>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</si>
  <si>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</si>
  <si>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</si>
  <si>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</si>
  <si>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</si>
  <si>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</si>
  <si>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</si>
  <si>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</si>
  <si>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</si>
  <si>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</si>
  <si>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</si>
  <si>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</si>
  <si>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</si>
  <si>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</si>
  <si>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</si>
  <si>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</si>
  <si>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</si>
  <si>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</si>
  <si>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</si>
  <si>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</si>
  <si>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</si>
  <si>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</si>
  <si>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</si>
  <si>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</si>
  <si>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</si>
  <si>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</si>
  <si>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</si>
  <si>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</si>
  <si>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</si>
  <si>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</si>
  <si>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</si>
  <si>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</si>
  <si>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</si>
  <si>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</si>
  <si>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</si>
  <si>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</si>
  <si>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</si>
  <si>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</si>
  <si>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</si>
  <si>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</si>
  <si>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</si>
  <si>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</si>
  <si>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</si>
  <si>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</si>
  <si>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</si>
  <si>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</si>
  <si>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</si>
  <si>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</si>
  <si>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</si>
  <si>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</si>
  <si>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</si>
  <si>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</si>
  <si>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</si>
  <si>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</si>
  <si>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</si>
  <si>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</si>
  <si>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</si>
  <si>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</si>
  <si>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</si>
  <si>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</si>
  <si>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</si>
  <si>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</si>
  <si>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</si>
  <si>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</si>
  <si>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</si>
  <si>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</si>
  <si>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</si>
  <si>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</si>
  <si>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</si>
  <si>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</si>
  <si>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</si>
  <si>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</si>
  <si>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</si>
  <si>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</si>
  <si>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</si>
  <si>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</si>
  <si>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</si>
  <si>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</si>
  <si>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</si>
  <si>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</si>
  <si>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</si>
  <si>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</si>
  <si>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</si>
  <si>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</si>
  <si>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</si>
  <si>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</si>
  <si>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</si>
  <si>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</si>
  <si>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</si>
  <si>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</si>
  <si>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</si>
  <si>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</si>
  <si>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</si>
  <si>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</si>
  <si>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</si>
  <si>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</si>
  <si>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</si>
  <si>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</si>
  <si>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</si>
  <si>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</si>
  <si>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</si>
  <si>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</si>
  <si>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</si>
  <si>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</si>
  <si>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</si>
  <si>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</si>
  <si>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</si>
  <si>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</si>
  <si>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</si>
  <si>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</si>
  <si>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</si>
  <si>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</si>
  <si>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</si>
  <si>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</si>
  <si>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</si>
  <si>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</si>
  <si>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</si>
  <si>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</si>
  <si>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</si>
  <si>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</si>
  <si>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</si>
  <si>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</si>
  <si>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</si>
  <si>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</si>
  <si>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</si>
  <si>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</si>
  <si>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</si>
  <si>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</si>
  <si>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</si>
  <si>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</si>
  <si>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</si>
  <si>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</si>
  <si>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</si>
  <si>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</si>
  <si>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</si>
  <si>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</si>
  <si>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</si>
  <si>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</si>
  <si>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</si>
  <si>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</si>
  <si>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</si>
  <si>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</si>
  <si>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</si>
  <si>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</si>
  <si>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</si>
  <si>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</si>
  <si>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</si>
  <si>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</si>
  <si>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</si>
  <si>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</si>
  <si>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</si>
  <si>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</si>
  <si>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</si>
  <si>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</si>
  <si>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</si>
  <si>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</si>
  <si>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</si>
  <si>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</si>
  <si>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</si>
  <si>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</si>
  <si>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</si>
  <si>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</si>
  <si>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</si>
  <si>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</si>
  <si>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</si>
  <si>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</si>
  <si>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</si>
  <si>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</si>
  <si>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</si>
  <si>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</si>
  <si>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</si>
  <si>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</si>
  <si>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</si>
  <si>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</si>
  <si>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</si>
  <si>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</si>
  <si>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</si>
  <si>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</si>
  <si>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</si>
  <si>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</si>
  <si>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</si>
  <si>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</si>
  <si>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</si>
  <si>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</si>
  <si>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</si>
  <si>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</si>
  <si>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</si>
  <si>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</si>
  <si>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</si>
  <si>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</si>
  <si>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</si>
  <si>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</si>
  <si>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</si>
  <si>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</si>
  <si>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</si>
  <si>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</si>
  <si>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</si>
  <si>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</si>
  <si>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</si>
  <si>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</si>
  <si>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</si>
  <si>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</si>
  <si>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</si>
  <si>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</si>
  <si>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</si>
  <si>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</si>
  <si>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</si>
  <si>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</si>
  <si>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</si>
  <si>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</si>
  <si>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</si>
  <si>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</si>
  <si>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</si>
  <si>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</si>
  <si>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</si>
  <si>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</si>
  <si>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</si>
  <si>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</si>
  <si>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</si>
  <si>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</si>
  <si>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</si>
  <si>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</si>
  <si>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</si>
  <si>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</si>
  <si>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</si>
  <si>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</si>
  <si>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</si>
  <si>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</si>
  <si>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</si>
  <si>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</si>
  <si>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</si>
  <si>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</si>
  <si>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</si>
  <si>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</si>
  <si>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</si>
  <si>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</si>
  <si>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</si>
  <si>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</si>
  <si>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</si>
  <si>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</si>
  <si>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</si>
  <si>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</si>
  <si>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</si>
  <si>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</si>
  <si>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</si>
  <si>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</si>
  <si>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</si>
  <si>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</si>
  <si>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</si>
  <si>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</si>
  <si>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</si>
  <si>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</si>
  <si>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</si>
  <si>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</si>
  <si>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</si>
  <si>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</si>
  <si>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</si>
  <si>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</si>
  <si>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</si>
  <si>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</si>
  <si>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</si>
  <si>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</si>
  <si>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</si>
  <si>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</si>
  <si>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</si>
  <si>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</si>
  <si>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</si>
  <si>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</si>
  <si>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</si>
  <si>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</si>
  <si>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</si>
  <si>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</si>
  <si>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</si>
  <si>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</si>
  <si>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</si>
  <si>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</si>
  <si>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</si>
  <si>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</si>
  <si>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</si>
  <si>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</si>
  <si>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</si>
  <si>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</si>
  <si>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</si>
  <si>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</si>
  <si>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</si>
  <si>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</si>
  <si>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</si>
  <si>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</si>
  <si>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</si>
  <si>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</si>
  <si>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</si>
  <si>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</si>
  <si>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</si>
  <si>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</si>
  <si>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</si>
  <si>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</si>
  <si>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</si>
  <si>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</si>
  <si>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</si>
  <si>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</si>
  <si>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</si>
  <si>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</si>
  <si>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</si>
  <si>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</si>
  <si>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</si>
  <si>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</si>
  <si>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</si>
  <si>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</si>
  <si>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</si>
  <si>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</si>
  <si>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</si>
  <si>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</si>
  <si>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</si>
  <si>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</si>
  <si>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</si>
  <si>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</si>
  <si>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</si>
  <si>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</si>
  <si>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</si>
  <si>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</si>
  <si>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</si>
  <si>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</si>
  <si>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</si>
  <si>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</si>
  <si>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</si>
  <si>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</si>
  <si>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</si>
  <si>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</si>
  <si>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</si>
  <si>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</si>
  <si>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</si>
  <si>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</si>
  <si>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</si>
  <si>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</si>
  <si>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</si>
  <si>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</si>
  <si>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</si>
  <si>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</si>
  <si>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</si>
  <si>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</si>
  <si>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</si>
  <si>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</si>
  <si>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</si>
  <si>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</si>
  <si>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</si>
  <si>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</si>
  <si>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</si>
  <si>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</si>
  <si>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</si>
  <si>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</si>
  <si>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</si>
  <si>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</si>
  <si>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</si>
  <si>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</si>
  <si>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</si>
  <si>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</si>
  <si>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</si>
  <si>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</si>
  <si>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</si>
  <si>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</si>
  <si>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</si>
  <si>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</si>
  <si>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</si>
  <si>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</si>
  <si>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</si>
  <si>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</si>
  <si>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</si>
  <si>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</si>
  <si>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</si>
  <si>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</si>
  <si>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</si>
  <si>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</si>
  <si>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</si>
  <si>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</si>
  <si>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</si>
  <si>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</si>
  <si>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</si>
  <si>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</si>
  <si>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</si>
  <si>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</si>
  <si>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</si>
  <si>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</si>
  <si>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</si>
  <si>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</si>
  <si>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</si>
  <si>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</si>
  <si>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</si>
  <si>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</si>
  <si>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</si>
  <si>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</si>
  <si>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</si>
  <si>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</si>
  <si>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</si>
  <si>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</si>
  <si>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</si>
  <si>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</si>
  <si>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</si>
  <si>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</si>
  <si>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</si>
  <si>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</si>
  <si>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</si>
  <si>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</si>
  <si>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</si>
  <si>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</si>
  <si>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</si>
  <si>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</si>
  <si>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</si>
  <si>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</si>
  <si>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</si>
  <si>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</si>
  <si>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</si>
  <si>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</si>
  <si>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</si>
  <si>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</si>
  <si>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</si>
  <si>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</si>
  <si>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</si>
  <si>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</si>
  <si>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</si>
  <si>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</si>
  <si>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</si>
  <si>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</si>
  <si>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</si>
  <si>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</si>
  <si>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</si>
  <si>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</si>
  <si>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</si>
  <si>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</si>
  <si>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</si>
  <si>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</si>
  <si>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</si>
  <si>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</si>
  <si>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</si>
  <si>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</si>
  <si>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</si>
  <si>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</si>
  <si>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</si>
  <si>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</si>
  <si>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</si>
  <si>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</si>
  <si>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</si>
  <si>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</si>
  <si>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</si>
  <si>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</si>
  <si>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</si>
  <si>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</si>
  <si>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</si>
  <si>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</si>
  <si>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</si>
  <si>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</si>
  <si>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</si>
  <si>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</si>
  <si>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</si>
  <si>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</si>
  <si>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</si>
  <si>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</si>
  <si>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</si>
  <si>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</si>
  <si>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</si>
  <si>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</si>
  <si>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</si>
  <si>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</si>
  <si>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</si>
  <si>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</si>
  <si>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</si>
  <si>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</si>
  <si>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</si>
  <si>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</si>
  <si>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</si>
  <si>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</si>
  <si>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</si>
  <si>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</si>
  <si>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</si>
  <si>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</si>
  <si>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</si>
  <si>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</si>
  <si>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</si>
  <si>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</si>
  <si>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</si>
  <si>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</si>
  <si>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</si>
  <si>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</si>
  <si>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</si>
  <si>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</si>
  <si>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</si>
  <si>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</si>
  <si>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</si>
  <si>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</si>
  <si>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</si>
  <si>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</si>
  <si>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</si>
  <si>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</si>
  <si>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</si>
  <si>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</si>
  <si>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</si>
  <si>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</si>
  <si>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</si>
  <si>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</si>
  <si>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</si>
  <si>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</si>
  <si>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</si>
  <si>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</si>
  <si>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</si>
  <si>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</si>
  <si>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</si>
  <si>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</si>
  <si>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</si>
  <si>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</si>
  <si>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</si>
  <si>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</si>
  <si>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</si>
  <si>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</si>
  <si>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</si>
  <si>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</si>
  <si>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</si>
  <si>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</si>
  <si>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</si>
  <si>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</si>
  <si>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</si>
  <si>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</si>
  <si>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</si>
  <si>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</si>
  <si>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</si>
  <si>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</si>
  <si>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</si>
  <si>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</si>
  <si>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</si>
  <si>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</si>
  <si>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</si>
  <si>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</si>
  <si>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</si>
  <si>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</si>
  <si>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</si>
  <si>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</si>
  <si>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</si>
  <si>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</si>
  <si>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</si>
  <si>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</si>
  <si>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</si>
  <si>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</si>
  <si>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</si>
  <si>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</si>
  <si>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</si>
  <si>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</si>
  <si>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</si>
  <si>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</si>
  <si>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</si>
  <si>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</si>
  <si>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</si>
  <si>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</si>
  <si>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</si>
  <si>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</si>
  <si>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</si>
  <si>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</si>
  <si>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</si>
  <si>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</si>
  <si>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</si>
  <si>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</si>
  <si>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</si>
  <si>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</si>
  <si>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</si>
  <si>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</si>
  <si>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</si>
  <si>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</si>
  <si>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</si>
  <si>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</si>
  <si>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</si>
  <si>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</si>
  <si>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</si>
  <si>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</si>
  <si>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</si>
  <si>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</si>
  <si>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</si>
  <si>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</si>
  <si>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</si>
  <si>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</si>
  <si>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</si>
  <si>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</si>
  <si>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</si>
  <si>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</si>
  <si>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</si>
  <si>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</si>
  <si>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</si>
  <si>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</si>
  <si>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</si>
  <si>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</si>
  <si>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</si>
  <si>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</si>
  <si>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</si>
  <si>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</si>
  <si>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</si>
  <si>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</si>
  <si>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</si>
  <si>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</si>
  <si>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</si>
  <si>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</si>
  <si>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</si>
  <si>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</si>
  <si>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</si>
  <si>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</si>
  <si>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</si>
  <si>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</si>
  <si>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</si>
  <si>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</si>
  <si>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</si>
  <si>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</si>
  <si>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</si>
  <si>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</si>
  <si>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</si>
  <si>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</si>
  <si>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</si>
  <si>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</si>
  <si>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</si>
  <si>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</si>
  <si>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</si>
  <si>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</si>
  <si>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</si>
  <si>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</si>
  <si>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</si>
  <si>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</si>
  <si>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</si>
  <si>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</si>
  <si>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</si>
  <si>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</si>
  <si>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</si>
  <si>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</si>
  <si>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</si>
  <si>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</si>
  <si>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</si>
  <si>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</si>
  <si>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</si>
  <si>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</si>
  <si>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</si>
  <si>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</si>
  <si>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</si>
  <si>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</si>
  <si>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</si>
  <si>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</si>
  <si>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</si>
  <si>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</si>
  <si>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</si>
  <si>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</si>
  <si>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</si>
  <si>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</si>
  <si>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</si>
  <si>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</si>
  <si>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</si>
  <si>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</si>
  <si>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</si>
  <si>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</si>
  <si>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</si>
  <si>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</si>
  <si>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</si>
  <si>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</si>
  <si>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</si>
  <si>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</si>
  <si>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</si>
  <si>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</si>
  <si>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</si>
  <si>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</si>
  <si>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</si>
  <si>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</si>
  <si>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</si>
  <si>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</si>
  <si>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</si>
  <si>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</si>
  <si>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</si>
  <si>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</si>
  <si>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</si>
  <si>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</si>
  <si>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</si>
  <si>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</si>
  <si>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</si>
  <si>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</si>
  <si>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</si>
  <si>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</si>
  <si>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</si>
  <si>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</si>
  <si>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</si>
  <si>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</si>
  <si>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</si>
  <si>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</si>
  <si>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</si>
  <si>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</si>
  <si>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</si>
  <si>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</si>
  <si>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</si>
  <si>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</si>
  <si>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</si>
  <si>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</si>
  <si>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</si>
  <si>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</si>
  <si>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</si>
  <si>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</si>
  <si>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</si>
  <si>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</si>
  <si>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</si>
  <si>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</si>
  <si>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</si>
  <si>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</si>
  <si>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</si>
  <si>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</si>
  <si>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</si>
  <si>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</si>
  <si>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</si>
  <si>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</si>
  <si>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</si>
  <si>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</si>
  <si>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</si>
  <si>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</si>
  <si>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</si>
  <si>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</si>
  <si>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</si>
  <si>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</si>
  <si>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</si>
  <si>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</si>
  <si>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</si>
  <si>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</si>
  <si>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</si>
  <si>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</si>
  <si>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</si>
  <si>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</si>
  <si>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</si>
  <si>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</si>
  <si>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</si>
  <si>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</si>
  <si>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</si>
  <si>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</si>
  <si>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</si>
  <si>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</si>
  <si>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</si>
  <si>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</si>
  <si>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</si>
  <si>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</si>
  <si>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</si>
  <si>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</si>
  <si>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</si>
  <si>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</si>
  <si>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</si>
  <si>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</si>
  <si>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</si>
  <si>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</si>
  <si>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</si>
  <si>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</si>
  <si>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</si>
  <si>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</si>
  <si>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</si>
  <si>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</si>
  <si>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</si>
  <si>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</si>
  <si>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</si>
  <si>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</si>
  <si>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</si>
  <si>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</si>
  <si>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</si>
  <si>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</si>
  <si>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</si>
  <si>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</si>
  <si>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</si>
  <si>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</si>
  <si>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</si>
  <si>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</si>
  <si>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</si>
  <si>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</si>
  <si>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</si>
  <si>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</si>
  <si>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</si>
  <si>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</si>
  <si>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</si>
  <si>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</si>
  <si>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</si>
  <si>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</si>
  <si>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</si>
  <si>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</si>
  <si>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</si>
  <si>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</si>
  <si>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</si>
  <si>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</si>
  <si>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</si>
  <si>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</si>
  <si>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</si>
  <si>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</si>
  <si>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</si>
  <si>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</si>
  <si>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</si>
  <si>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</si>
  <si>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</si>
  <si>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</si>
  <si>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</si>
  <si>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</si>
  <si>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</si>
  <si>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</si>
  <si>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</si>
  <si>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</si>
  <si>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</si>
  <si>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</si>
  <si>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</si>
  <si>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</si>
  <si>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</si>
  <si>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</si>
  <si>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</si>
  <si>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</si>
  <si>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</si>
  <si>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</si>
  <si>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</si>
  <si>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</si>
  <si>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</si>
  <si>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</si>
  <si>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</si>
  <si>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</si>
  <si>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</si>
  <si>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</si>
  <si>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</si>
  <si>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</si>
  <si>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</si>
  <si>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</si>
  <si>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</si>
  <si>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</si>
  <si>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</si>
  <si>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</si>
  <si>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</si>
  <si>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</si>
  <si>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</si>
  <si>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</si>
  <si>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</si>
  <si>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</si>
  <si>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</si>
  <si>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</si>
  <si>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</si>
  <si>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</si>
  <si>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</si>
  <si>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</si>
  <si>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</si>
  <si>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</si>
  <si>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</si>
  <si>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</si>
  <si>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</si>
  <si>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</si>
  <si>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</si>
  <si>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</si>
  <si>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</si>
  <si>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</si>
  <si>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</si>
  <si>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</si>
  <si>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</si>
  <si>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</si>
  <si>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</si>
  <si>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</si>
  <si>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</si>
  <si>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</si>
  <si>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</si>
  <si>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</si>
  <si>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</si>
  <si>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</si>
  <si>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</si>
  <si>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</si>
  <si>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</si>
  <si>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</si>
  <si>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</si>
  <si>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</si>
  <si>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</si>
  <si>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</si>
  <si>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</si>
  <si>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</si>
  <si>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</si>
  <si>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</si>
  <si>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</si>
  <si>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</si>
  <si>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</si>
  <si>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</si>
  <si>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</si>
  <si>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</si>
  <si>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</si>
  <si>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</si>
  <si>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</si>
  <si>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</si>
  <si>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</si>
  <si>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</si>
  <si>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</si>
  <si>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</si>
  <si>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</si>
  <si>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</si>
  <si>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</si>
  <si>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</si>
  <si>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</si>
  <si>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</si>
  <si>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</si>
  <si>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</si>
  <si>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</si>
  <si>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</si>
  <si>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</si>
  <si>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</si>
  <si>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</si>
  <si>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</si>
  <si>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</si>
  <si>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</si>
  <si>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</si>
  <si>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</si>
  <si>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</si>
  <si>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</si>
  <si>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</si>
  <si>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</si>
  <si>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</si>
  <si>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</si>
  <si>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</si>
  <si>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</si>
  <si>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</si>
  <si>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</si>
  <si>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</si>
  <si>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</si>
  <si>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</si>
  <si>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</si>
  <si>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</si>
  <si>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</si>
  <si>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</si>
  <si>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</si>
  <si>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</si>
  <si>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</si>
  <si>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</si>
  <si>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</si>
  <si>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</si>
  <si>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</si>
  <si>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</si>
  <si>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</si>
  <si>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</si>
  <si>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</si>
  <si>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</si>
  <si>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</si>
  <si>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</si>
  <si>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</si>
  <si>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</si>
  <si>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</si>
  <si>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</si>
  <si>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</si>
  <si>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</si>
  <si>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</si>
  <si>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</si>
  <si>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</si>
  <si>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</si>
  <si>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</si>
  <si>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</si>
  <si>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</si>
  <si>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</si>
  <si>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</si>
  <si>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</si>
  <si>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</si>
  <si>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</si>
  <si>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</si>
  <si>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</si>
  <si>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</si>
  <si>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</si>
  <si>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</si>
  <si>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</si>
  <si>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</si>
  <si>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</si>
  <si>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</si>
  <si>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</si>
  <si>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</si>
  <si>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</si>
  <si>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</si>
  <si>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</si>
  <si>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</si>
  <si>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</si>
  <si>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</si>
  <si>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</si>
  <si>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</si>
  <si>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</si>
  <si>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</si>
  <si>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</si>
  <si>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</si>
  <si>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</si>
  <si>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</si>
  <si>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</si>
  <si>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</si>
  <si>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</si>
  <si>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</si>
  <si>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</si>
  <si>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</si>
  <si>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</si>
  <si>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</si>
  <si>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</si>
  <si>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</si>
  <si>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</si>
  <si>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</si>
  <si>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</si>
  <si>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</si>
  <si>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</si>
  <si>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</si>
  <si>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</si>
  <si>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</si>
  <si>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</si>
  <si>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</si>
  <si>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</si>
  <si>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</si>
  <si>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</si>
  <si>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</si>
  <si>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</si>
  <si>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</si>
  <si>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</si>
  <si>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</si>
  <si>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</si>
  <si>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</si>
  <si>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</si>
  <si>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</si>
  <si>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</si>
  <si>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</si>
  <si>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</si>
  <si>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</si>
  <si>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</si>
  <si>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</si>
  <si>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</si>
  <si>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</si>
  <si>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</si>
  <si>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</si>
  <si>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</si>
  <si>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</si>
  <si>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</si>
  <si>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</si>
  <si>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</si>
  <si>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</si>
  <si>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</si>
  <si>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</si>
  <si>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</si>
  <si>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</si>
  <si>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</si>
  <si>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</si>
  <si>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</si>
  <si>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</si>
  <si>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</si>
  <si>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</si>
  <si>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</si>
  <si>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</si>
  <si>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</si>
  <si>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</si>
  <si>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</si>
  <si>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</si>
  <si>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</si>
  <si>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</si>
  <si>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</si>
  <si>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</si>
  <si>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</si>
  <si>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</si>
  <si>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</si>
  <si>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</si>
  <si>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</si>
  <si>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</si>
  <si>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</si>
  <si>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</si>
  <si>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</si>
  <si>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</si>
  <si>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</si>
  <si>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</si>
  <si>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</si>
  <si>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</si>
  <si>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</si>
  <si>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</si>
  <si>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</si>
  <si>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</si>
  <si>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</si>
  <si>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</si>
  <si>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</si>
  <si>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</si>
  <si>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</si>
  <si>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</si>
  <si>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</si>
  <si>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</si>
  <si>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</si>
  <si>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</si>
  <si>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</si>
  <si>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</si>
  <si>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</si>
  <si>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</si>
  <si>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</si>
  <si>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</si>
  <si>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</si>
  <si>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</si>
  <si>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</si>
  <si>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</si>
  <si>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</si>
  <si>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</si>
  <si>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</si>
  <si>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</si>
  <si>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</si>
  <si>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</si>
  <si>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</si>
  <si>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</si>
  <si>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</si>
  <si>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</si>
  <si>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</si>
  <si>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</si>
  <si>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</si>
  <si>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</si>
  <si>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</si>
  <si>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</si>
  <si>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</si>
  <si>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</si>
  <si>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</si>
  <si>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</si>
  <si>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</si>
  <si>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</si>
  <si>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</si>
  <si>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</si>
  <si>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</si>
  <si>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</si>
  <si>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</si>
  <si>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</si>
  <si>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</si>
  <si>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</si>
  <si>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</si>
  <si>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</si>
  <si>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</si>
  <si>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</si>
  <si>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</si>
  <si>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</si>
  <si>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</si>
  <si>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</si>
  <si>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</si>
  <si>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</si>
  <si>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</si>
  <si>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</si>
  <si>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</si>
  <si>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</si>
  <si>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</si>
  <si>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</si>
  <si>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</si>
  <si>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</si>
  <si>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</si>
  <si>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</si>
  <si>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</si>
  <si>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</si>
  <si>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</si>
  <si>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</si>
  <si>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</si>
  <si>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</si>
  <si>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</si>
  <si>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</si>
  <si>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</si>
  <si>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</si>
  <si>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</si>
  <si>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</si>
  <si>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</si>
  <si>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</si>
  <si>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</si>
  <si>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</si>
  <si>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</si>
  <si>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</si>
  <si>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</si>
  <si>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</si>
  <si>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</si>
  <si>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</si>
  <si>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</si>
  <si>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</si>
  <si>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</si>
  <si>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</si>
  <si>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</si>
  <si>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</si>
  <si>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</si>
  <si>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</si>
  <si>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</si>
  <si>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</si>
  <si>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</si>
  <si>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</si>
  <si>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</si>
  <si>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</si>
  <si>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</si>
  <si>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</si>
  <si>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</si>
  <si>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</si>
  <si>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</si>
  <si>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</si>
  <si>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</si>
  <si>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</si>
  <si>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</si>
  <si>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</si>
  <si>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</si>
  <si>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</si>
  <si>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</si>
  <si>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</si>
  <si>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</si>
  <si>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</si>
  <si>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</si>
  <si>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</si>
  <si>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</si>
  <si>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</si>
  <si>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</si>
  <si>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</si>
  <si>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</si>
  <si>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</si>
  <si>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</si>
  <si>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</si>
  <si>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</si>
  <si>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</si>
  <si>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</si>
  <si>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</si>
  <si>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</si>
  <si>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</si>
  <si>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</si>
  <si>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</si>
  <si>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</si>
  <si>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</si>
  <si>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</si>
  <si>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</si>
  <si>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</si>
  <si>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</si>
  <si>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</si>
  <si>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</si>
  <si>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</si>
  <si>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</si>
  <si>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</si>
  <si>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</si>
  <si>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</si>
  <si>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</si>
  <si>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</si>
  <si>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</si>
  <si>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</si>
  <si>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</si>
  <si>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</si>
  <si>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</si>
  <si>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</si>
  <si>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</si>
  <si>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</si>
  <si>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</si>
  <si>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</si>
  <si>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</si>
  <si>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</si>
  <si>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</si>
  <si>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</si>
  <si>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</si>
  <si>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</si>
  <si>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</si>
  <si>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</si>
  <si>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</si>
  <si>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</si>
  <si>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</si>
  <si>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</si>
  <si>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</si>
  <si>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</si>
  <si>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</si>
  <si>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</si>
  <si>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</si>
  <si>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</si>
  <si>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</si>
  <si>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</si>
  <si>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</si>
  <si>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</si>
  <si>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</si>
  <si>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</si>
  <si>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</si>
  <si>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</si>
  <si>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</si>
  <si>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</si>
  <si>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</si>
  <si>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</si>
  <si>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</si>
  <si>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</si>
  <si>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</si>
  <si>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</si>
  <si>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</si>
  <si>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</si>
  <si>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</si>
  <si>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</si>
  <si>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</si>
  <si>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</si>
  <si>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</si>
  <si>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</si>
  <si>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</si>
  <si>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</si>
  <si>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</si>
  <si>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</si>
  <si>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</si>
  <si>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</si>
  <si>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</si>
  <si>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</si>
  <si>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</si>
  <si>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</si>
  <si>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</si>
  <si>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</si>
  <si>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</si>
  <si>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</si>
  <si>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</si>
  <si>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</si>
  <si>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</si>
  <si>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</si>
  <si>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</si>
  <si>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</si>
  <si>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</si>
  <si>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</si>
  <si>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</si>
  <si>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</si>
  <si>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</si>
  <si>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</si>
  <si>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</si>
  <si>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</si>
  <si>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</si>
  <si>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</si>
  <si>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</si>
  <si>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</si>
  <si>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</si>
  <si>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</si>
  <si>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</si>
  <si>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</si>
  <si>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</si>
  <si>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</si>
  <si>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</si>
  <si>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</si>
  <si>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</si>
  <si>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</si>
  <si>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</si>
  <si>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</si>
  <si>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</si>
  <si>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</si>
  <si>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</si>
  <si>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</si>
  <si>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</si>
  <si>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</si>
  <si>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</si>
  <si>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</si>
  <si>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</si>
  <si>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</si>
  <si>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</si>
  <si>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</si>
  <si>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</si>
  <si>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</si>
  <si>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</si>
  <si>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</si>
  <si>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</si>
  <si>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</si>
  <si>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</si>
  <si>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</si>
  <si>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</si>
  <si>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</si>
  <si>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</si>
  <si>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</si>
  <si>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</si>
  <si>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</si>
  <si>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</si>
  <si>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</si>
  <si>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</si>
  <si>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</si>
  <si>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</si>
  <si>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</si>
  <si>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</si>
  <si>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</si>
  <si>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</si>
  <si>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</si>
  <si>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</si>
  <si>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</si>
  <si>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</si>
  <si>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</si>
  <si>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</si>
  <si>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</si>
  <si>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</si>
  <si>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</si>
  <si>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</si>
  <si>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</si>
  <si>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</si>
  <si>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</si>
  <si>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</si>
  <si>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</si>
  <si>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</si>
  <si>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</si>
  <si>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</si>
  <si>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</si>
  <si>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</si>
  <si>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</si>
  <si>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</si>
  <si>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</si>
  <si>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</si>
  <si>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</si>
  <si>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</si>
  <si>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</si>
  <si>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</si>
  <si>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</si>
  <si>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</si>
  <si>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</si>
  <si>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</si>
  <si>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</si>
  <si>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</si>
  <si>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</si>
  <si>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</si>
  <si>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</si>
  <si>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</si>
  <si>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</si>
  <si>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</si>
  <si>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</si>
  <si>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</si>
  <si>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</si>
  <si>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</si>
  <si>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</si>
  <si>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</si>
  <si>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</si>
  <si>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</si>
  <si>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</si>
  <si>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</si>
  <si>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</si>
  <si>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</si>
  <si>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</si>
  <si>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</si>
  <si>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</si>
  <si>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</si>
  <si>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</si>
  <si>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</si>
  <si>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</si>
  <si>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</si>
  <si>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</si>
  <si>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</si>
  <si>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</si>
  <si>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</si>
  <si>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</si>
  <si>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</si>
  <si>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</si>
  <si>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</si>
  <si>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</si>
  <si>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</si>
  <si>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</si>
  <si>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</si>
  <si>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</si>
  <si>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</si>
  <si>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</si>
  <si>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</si>
  <si>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</si>
  <si>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</si>
  <si>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</si>
  <si>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</si>
  <si>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</si>
  <si>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</si>
  <si>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</si>
  <si>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</si>
  <si>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</si>
  <si>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</si>
  <si>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</si>
  <si>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</si>
  <si>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</si>
  <si>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</si>
  <si>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</si>
  <si>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</si>
  <si>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</si>
  <si>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</si>
  <si>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</si>
  <si>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</si>
  <si>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</si>
  <si>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</si>
  <si>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</si>
  <si>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</si>
  <si>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</si>
  <si>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</si>
  <si>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</si>
  <si>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</si>
  <si>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</si>
  <si>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</si>
  <si>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</si>
  <si>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</si>
  <si>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</si>
  <si>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</si>
  <si>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</si>
  <si>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</si>
  <si>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</si>
  <si>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</si>
  <si>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</si>
  <si>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</si>
  <si>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</si>
  <si>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</si>
  <si>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</si>
  <si>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</si>
  <si>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</si>
  <si>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</si>
  <si>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</si>
  <si>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</si>
  <si>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</si>
  <si>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</si>
  <si>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</si>
  <si>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</si>
  <si>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</si>
  <si>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</si>
  <si>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</si>
  <si>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</si>
  <si>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</si>
  <si>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</si>
  <si>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</si>
  <si>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</si>
  <si>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</si>
  <si>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</si>
  <si>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</si>
  <si>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</si>
  <si>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</si>
  <si>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</si>
  <si>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</si>
  <si>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</si>
  <si>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</si>
  <si>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</si>
  <si>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</si>
  <si>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</si>
  <si>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</si>
  <si>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</si>
  <si>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</si>
  <si>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</si>
  <si>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</si>
  <si>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</si>
  <si>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</si>
  <si>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</si>
  <si>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</si>
  <si>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</si>
  <si>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</si>
  <si>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</si>
  <si>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</si>
  <si>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</si>
  <si>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</si>
  <si>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</si>
  <si>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</si>
  <si>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</si>
  <si>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</si>
  <si>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</si>
  <si>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</si>
  <si>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</si>
  <si>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</si>
  <si>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</si>
  <si>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</si>
  <si>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</si>
  <si>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</si>
  <si>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</si>
  <si>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</si>
  <si>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</si>
  <si>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</si>
  <si>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</si>
  <si>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</si>
  <si>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</si>
  <si>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</si>
  <si>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</si>
  <si>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</si>
  <si>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</si>
  <si>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</si>
  <si>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</si>
  <si>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</si>
  <si>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</si>
  <si>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</si>
  <si>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</si>
  <si>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</si>
  <si>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</si>
  <si>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</si>
  <si>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</si>
  <si>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</si>
  <si>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</si>
  <si>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</si>
  <si>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</si>
  <si>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</si>
  <si>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</si>
  <si>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</si>
  <si>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</si>
  <si>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</si>
  <si>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</si>
  <si>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</si>
  <si>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</si>
  <si>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</si>
  <si>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</si>
  <si>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</si>
  <si>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</si>
  <si>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</si>
  <si>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</si>
  <si>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</si>
  <si>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</si>
  <si>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</si>
  <si>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</si>
  <si>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</si>
  <si>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</si>
  <si>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</si>
  <si>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</si>
  <si>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</si>
  <si>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</si>
  <si>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</si>
  <si>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</si>
  <si>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</si>
  <si>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</si>
  <si>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</si>
  <si>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</si>
  <si>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</si>
  <si>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</si>
  <si>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</si>
  <si>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</si>
  <si>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</si>
  <si>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</si>
  <si>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</si>
  <si>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</si>
  <si>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</si>
  <si>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</si>
  <si>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</si>
  <si>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</si>
  <si>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</si>
  <si>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</si>
  <si>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</si>
  <si>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</si>
  <si>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</si>
  <si>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</si>
  <si>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</si>
  <si>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</si>
  <si>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</si>
  <si>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</si>
  <si>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</si>
  <si>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</si>
  <si>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</si>
  <si>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</si>
  <si>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</si>
  <si>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</si>
  <si>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</si>
  <si>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</si>
  <si>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</si>
  <si>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</si>
  <si>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</si>
  <si>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</si>
  <si>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</si>
  <si>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</si>
  <si>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</si>
  <si>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</si>
  <si>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</si>
  <si>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</si>
  <si>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</si>
  <si>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</si>
  <si>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</si>
  <si>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</si>
  <si>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</si>
  <si>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</si>
  <si>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</si>
  <si>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</si>
  <si>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</si>
  <si>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</si>
  <si>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</si>
  <si>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</si>
  <si>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</si>
  <si>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</si>
  <si>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</si>
  <si>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</si>
  <si>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</si>
  <si>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</si>
  <si>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</si>
  <si>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</si>
  <si>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</si>
  <si>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</si>
  <si>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</si>
  <si>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</si>
  <si>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</si>
  <si>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</si>
  <si>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</si>
  <si>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</si>
  <si>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</si>
  <si>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</si>
  <si>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</si>
  <si>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</si>
  <si>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</si>
  <si>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</si>
  <si>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</si>
  <si>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</si>
  <si>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</si>
  <si>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</si>
  <si>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</si>
  <si>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</si>
  <si>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</si>
  <si>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</si>
  <si>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</si>
  <si>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</si>
  <si>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</si>
  <si>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</si>
  <si>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</si>
  <si>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</si>
  <si>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</si>
  <si>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</si>
  <si>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</si>
  <si>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</si>
  <si>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</si>
  <si>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</si>
  <si>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</si>
  <si>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</si>
  <si>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</si>
  <si>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</si>
  <si>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</si>
  <si>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</si>
  <si>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</si>
  <si>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</si>
  <si>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</si>
  <si>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</si>
  <si>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</si>
  <si>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</si>
  <si>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</si>
  <si>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</si>
  <si>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</si>
  <si>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</si>
  <si>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</si>
  <si>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</si>
  <si>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</si>
  <si>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</si>
  <si>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</si>
  <si>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</si>
  <si>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</si>
  <si>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</si>
  <si>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</si>
  <si>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</si>
  <si>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</si>
  <si>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</si>
  <si>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</si>
  <si>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</si>
  <si>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</si>
  <si>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</si>
  <si>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</si>
  <si>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</si>
  <si>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</si>
  <si>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</si>
  <si>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</si>
  <si>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</si>
  <si>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</si>
  <si>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</si>
  <si>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</si>
  <si>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</si>
  <si>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</si>
  <si>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</si>
  <si>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</si>
  <si>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</si>
  <si>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</si>
  <si>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</si>
  <si>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</si>
  <si>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</si>
  <si>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</si>
  <si>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</si>
  <si>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</si>
  <si>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</si>
  <si>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</si>
  <si>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</si>
  <si>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</si>
  <si>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</si>
  <si>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</si>
  <si>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</si>
  <si>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</si>
  <si>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</si>
  <si>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</si>
  <si>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</si>
  <si>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</si>
  <si>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</si>
  <si>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</si>
  <si>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</si>
  <si>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</si>
  <si>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</si>
  <si>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</si>
  <si>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</si>
  <si>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</si>
  <si>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</si>
  <si>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</si>
  <si>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</si>
  <si>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</si>
  <si>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</si>
  <si>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</si>
  <si>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</si>
  <si>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</si>
  <si>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</si>
  <si>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</si>
  <si>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</si>
  <si>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</si>
  <si>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</si>
  <si>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</si>
  <si>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</si>
  <si>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</si>
  <si>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</si>
  <si>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</si>
  <si>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</si>
  <si>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</si>
  <si>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</si>
  <si>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</si>
  <si>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</si>
  <si>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</si>
  <si>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</si>
  <si>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</si>
  <si>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</si>
  <si>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</si>
  <si>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</si>
  <si>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</si>
  <si>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</si>
  <si>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</si>
  <si>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</si>
  <si>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</si>
  <si>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</si>
  <si>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</si>
  <si>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</si>
  <si>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</si>
  <si>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</si>
  <si>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</si>
  <si>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</si>
  <si>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</si>
  <si>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</si>
  <si>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</si>
  <si>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</si>
  <si>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</si>
  <si>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</si>
  <si>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</si>
  <si>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</si>
  <si>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</si>
  <si>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</si>
  <si>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</si>
  <si>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</si>
  <si>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</si>
  <si>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</si>
  <si>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</si>
  <si>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</si>
  <si>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</si>
  <si>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</si>
  <si>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</si>
  <si>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</si>
  <si>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</si>
  <si>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</si>
  <si>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</si>
  <si>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</si>
  <si>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</si>
  <si>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</si>
  <si>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</si>
  <si>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</si>
  <si>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</si>
  <si>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</si>
  <si>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</si>
  <si>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</si>
  <si>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</si>
  <si>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</si>
  <si>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</si>
  <si>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</si>
  <si>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</si>
  <si>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</si>
  <si>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</si>
  <si>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</si>
  <si>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</si>
  <si>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</si>
  <si>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</si>
  <si>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</si>
  <si>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</si>
  <si>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</si>
  <si>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</si>
  <si>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</si>
  <si>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</si>
  <si>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</si>
  <si>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</si>
  <si>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</si>
  <si>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</si>
  <si>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</si>
  <si>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</si>
  <si>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</si>
  <si>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</si>
  <si>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</si>
  <si>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</si>
  <si>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</si>
  <si>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</si>
  <si>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</si>
  <si>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</si>
  <si>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</si>
  <si>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</si>
  <si>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</si>
  <si>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</si>
  <si>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</si>
  <si>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</si>
  <si>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</si>
  <si>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</si>
  <si>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</si>
  <si>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</si>
  <si>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</si>
  <si>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</si>
  <si>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</si>
  <si>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</si>
  <si>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</si>
  <si>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</si>
  <si>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</si>
  <si>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</si>
  <si>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</si>
  <si>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</si>
  <si>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</si>
  <si>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</si>
  <si>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</si>
  <si>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</si>
  <si>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</si>
  <si>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</si>
  <si>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</si>
  <si>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</si>
  <si>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</si>
  <si>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</si>
  <si>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</si>
  <si>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</si>
  <si>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</si>
  <si>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</si>
  <si>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</si>
  <si>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</si>
  <si>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</si>
  <si>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</si>
  <si>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</si>
  <si>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</si>
  <si>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</si>
  <si>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</si>
  <si>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</si>
  <si>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</si>
  <si>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</si>
  <si>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</si>
  <si>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</si>
  <si>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</si>
  <si>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</si>
  <si>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</si>
  <si>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</si>
  <si>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</si>
  <si>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</si>
  <si>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</si>
  <si>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</si>
  <si>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</si>
  <si>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</si>
  <si>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</si>
  <si>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</si>
  <si>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</si>
  <si>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</si>
  <si>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</si>
  <si>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</si>
  <si>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</si>
  <si>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</si>
  <si>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</si>
  <si>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</si>
  <si>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</si>
  <si>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</si>
  <si>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</si>
  <si>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</si>
  <si>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</si>
  <si>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</si>
  <si>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</si>
  <si>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</si>
  <si>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</si>
  <si>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</si>
  <si>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</si>
  <si>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</si>
  <si>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</si>
  <si>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</si>
  <si>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</si>
  <si>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</si>
  <si>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</si>
  <si>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</si>
  <si>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</si>
  <si>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</si>
  <si>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</si>
  <si>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</si>
  <si>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</si>
  <si>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</si>
  <si>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</si>
  <si>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</si>
  <si>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</si>
  <si>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</si>
  <si>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</si>
  <si>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</si>
  <si>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</si>
  <si>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</si>
  <si>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</si>
  <si>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</si>
  <si>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</si>
  <si>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</si>
  <si>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</si>
  <si>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</si>
  <si>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</si>
  <si>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</si>
  <si>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</si>
  <si>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</si>
  <si>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</si>
  <si>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</si>
  <si>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</si>
  <si>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</si>
  <si>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</si>
  <si>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</si>
  <si>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</si>
  <si>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</si>
  <si>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</si>
  <si>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</si>
  <si>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</si>
  <si>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</si>
  <si>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</si>
  <si>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</si>
  <si>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</si>
  <si>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</si>
  <si>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</si>
  <si>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</si>
  <si>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</si>
  <si>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</si>
  <si>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</si>
  <si>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</si>
  <si>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</si>
  <si>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</si>
  <si>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</si>
  <si>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</si>
  <si>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</si>
  <si>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</si>
  <si>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</si>
  <si>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</si>
  <si>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</si>
  <si>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</si>
  <si>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</si>
  <si>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</si>
  <si>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</si>
  <si>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</si>
  <si>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</si>
  <si>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</si>
  <si>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</si>
  <si>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</si>
  <si>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</si>
  <si>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</si>
  <si>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</si>
  <si>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</si>
  <si>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</si>
  <si>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</si>
  <si>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</si>
  <si>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</si>
  <si>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</si>
  <si>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</si>
  <si>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</si>
  <si>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</si>
  <si>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</si>
  <si>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</si>
  <si>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</si>
  <si>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</si>
  <si>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</si>
  <si>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</si>
  <si>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</si>
  <si>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</si>
  <si>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</si>
  <si>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</si>
  <si>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</si>
  <si>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</si>
  <si>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</si>
  <si>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</si>
  <si>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</si>
  <si>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</si>
  <si>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</si>
  <si>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</si>
  <si>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</si>
  <si>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</si>
  <si>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</si>
  <si>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</si>
  <si>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</si>
  <si>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</si>
  <si>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</si>
  <si>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</si>
  <si>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</si>
  <si>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</si>
  <si>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</si>
  <si>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</si>
  <si>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</si>
  <si>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</si>
  <si>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</si>
  <si>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</si>
  <si>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</si>
  <si>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</si>
  <si>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</si>
  <si>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</si>
  <si>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</si>
  <si>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</si>
  <si>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</si>
  <si>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</si>
  <si>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</si>
  <si>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</si>
  <si>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</si>
  <si>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</si>
  <si>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</si>
  <si>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</si>
  <si>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</si>
  <si>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</si>
  <si>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</si>
  <si>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</si>
  <si>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</si>
  <si>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</si>
  <si>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</si>
  <si>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</si>
  <si>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</si>
  <si>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</si>
  <si>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</si>
  <si>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</si>
  <si>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</si>
  <si>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</si>
  <si>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</si>
  <si>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</si>
  <si>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</si>
  <si>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</si>
  <si>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</si>
  <si>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</si>
  <si>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</si>
  <si>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</si>
  <si>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</si>
  <si>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</si>
  <si>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</si>
  <si>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</si>
  <si>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</si>
  <si>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</si>
  <si>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</si>
  <si>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</si>
  <si>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</si>
  <si>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</si>
  <si>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</si>
  <si>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</si>
  <si>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</si>
  <si>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</si>
  <si>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</si>
  <si>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</si>
  <si>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</si>
  <si>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</si>
  <si>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</si>
  <si>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</si>
  <si>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</si>
  <si>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</si>
  <si>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</si>
  <si>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</si>
  <si>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</si>
  <si>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</si>
  <si>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</si>
  <si>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</si>
  <si>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</si>
  <si>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</si>
  <si>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</si>
  <si>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</si>
  <si>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</si>
  <si>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</si>
  <si>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</si>
  <si>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</si>
  <si>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</si>
  <si>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</si>
  <si>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</si>
  <si>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</si>
  <si>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</si>
  <si>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</si>
  <si>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</si>
  <si>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</si>
  <si>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</si>
  <si>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</si>
  <si>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</si>
  <si>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</si>
  <si>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</si>
  <si>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</si>
  <si>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</si>
  <si>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</si>
  <si>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</si>
  <si>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</si>
  <si>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</si>
  <si>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</si>
  <si>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</si>
  <si>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</si>
  <si>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</si>
  <si>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</si>
  <si>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</si>
  <si>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</si>
  <si>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</si>
  <si>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</si>
  <si>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</si>
  <si>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</si>
  <si>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</si>
  <si>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</si>
  <si>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</si>
  <si>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</si>
  <si>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</si>
  <si>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</si>
  <si>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</si>
  <si>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</si>
  <si>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</si>
  <si>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</si>
  <si>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</si>
  <si>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</si>
  <si>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</si>
  <si>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</si>
  <si>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</si>
  <si>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</si>
  <si>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</si>
  <si>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</si>
  <si>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</si>
  <si>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</si>
  <si>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</si>
  <si>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</si>
  <si>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</si>
  <si>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</si>
  <si>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</si>
  <si>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</si>
  <si>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</si>
  <si>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</si>
  <si>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</si>
  <si>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</si>
  <si>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</si>
  <si>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</si>
  <si>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</si>
  <si>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</si>
  <si>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</si>
  <si>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</si>
  <si>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</si>
  <si>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</si>
  <si>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</si>
  <si>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</si>
  <si>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</si>
  <si>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</si>
  <si>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</si>
  <si>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</si>
  <si>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</si>
  <si>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</si>
  <si>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</si>
  <si>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</si>
  <si>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</si>
  <si>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</si>
  <si>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</si>
  <si>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</si>
  <si>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</si>
  <si>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</si>
  <si>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</si>
  <si>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</si>
  <si>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</si>
  <si>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</si>
  <si>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</si>
  <si>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</si>
  <si>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</si>
  <si>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</si>
  <si>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</si>
  <si>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</si>
  <si>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</si>
  <si>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</si>
  <si>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</si>
  <si>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</si>
  <si>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</si>
  <si>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</si>
  <si>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</si>
  <si>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</si>
  <si>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</si>
  <si>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</si>
  <si>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</si>
  <si>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</si>
  <si>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</si>
  <si>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</si>
  <si>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</si>
  <si>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</si>
  <si>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</si>
  <si>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</si>
  <si>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</si>
  <si>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</si>
  <si>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</si>
  <si>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</si>
  <si>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</si>
  <si>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</si>
  <si>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</si>
  <si>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</si>
  <si>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</si>
  <si>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</si>
  <si>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</si>
  <si>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</si>
  <si>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</si>
  <si>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</si>
  <si>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</si>
  <si>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</si>
  <si>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</si>
  <si>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</si>
  <si>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</si>
  <si>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</si>
  <si>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</si>
  <si>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</si>
  <si>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</si>
  <si>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</si>
  <si>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</si>
  <si>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</si>
  <si>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</si>
  <si>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</si>
  <si>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</si>
  <si>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</si>
  <si>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</si>
  <si>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</si>
  <si>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</si>
  <si>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</si>
  <si>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</si>
  <si>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</si>
  <si>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</si>
  <si>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</si>
  <si>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</si>
  <si>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</si>
  <si>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</si>
  <si>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</si>
  <si>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</si>
  <si>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</si>
  <si>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</si>
  <si>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</si>
  <si>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</si>
  <si>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</si>
  <si>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</si>
  <si>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</si>
  <si>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</si>
  <si>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</si>
  <si>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</si>
  <si>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</si>
  <si>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</si>
  <si>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</si>
  <si>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</si>
  <si>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</si>
  <si>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</si>
  <si>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</si>
  <si>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</si>
  <si>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</si>
  <si>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</si>
  <si>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</si>
  <si>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</si>
  <si>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</si>
  <si>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</si>
  <si>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</si>
  <si>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</si>
  <si>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</si>
  <si>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</si>
  <si>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</si>
  <si>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</si>
  <si>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</si>
  <si>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</si>
  <si>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</si>
  <si>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</si>
  <si>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</si>
  <si>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</si>
  <si>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</si>
  <si>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</si>
  <si>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</si>
  <si>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</si>
  <si>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</si>
  <si>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</si>
  <si>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</si>
  <si>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</si>
  <si>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</si>
  <si>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</si>
  <si>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</si>
  <si>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</si>
  <si>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</si>
  <si>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</si>
  <si>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</si>
  <si>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</si>
  <si>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</si>
  <si>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</si>
  <si>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</si>
  <si>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</si>
  <si>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</si>
  <si>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</si>
  <si>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</si>
  <si>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</si>
  <si>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</si>
  <si>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</si>
  <si>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</si>
  <si>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</si>
  <si>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</si>
  <si>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</si>
  <si>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</si>
  <si>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</si>
  <si>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</si>
  <si>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</si>
  <si>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</si>
  <si>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</si>
  <si>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</si>
  <si>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</si>
  <si>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</si>
  <si>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</si>
  <si>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</si>
  <si>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</si>
  <si>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</si>
  <si>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</si>
  <si>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</si>
  <si>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</si>
  <si>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</si>
  <si>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</si>
  <si>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</si>
  <si>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</si>
  <si>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</si>
  <si>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</si>
  <si>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</si>
  <si>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</si>
  <si>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</si>
  <si>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</si>
  <si>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</si>
  <si>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</si>
  <si>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</si>
  <si>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</si>
  <si>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</si>
  <si>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</si>
  <si>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</si>
  <si>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</si>
  <si>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</si>
  <si>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</si>
  <si>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</si>
  <si>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</si>
  <si>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</si>
  <si>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</si>
  <si>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</si>
  <si>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</si>
  <si>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</si>
  <si>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</si>
  <si>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</si>
  <si>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</si>
  <si>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</si>
  <si>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</si>
  <si>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</si>
  <si>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</si>
  <si>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</si>
  <si>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</si>
  <si>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</si>
  <si>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</si>
  <si>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</si>
  <si>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</si>
  <si>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</si>
  <si>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</si>
  <si>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</si>
  <si>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</si>
  <si>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</si>
  <si>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</si>
  <si>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</si>
  <si>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</si>
  <si>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</si>
  <si>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</si>
  <si>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</si>
  <si>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</si>
  <si>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</si>
  <si>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</si>
  <si>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</si>
  <si>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</si>
  <si>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</si>
  <si>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</si>
  <si>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</si>
  <si>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</si>
  <si>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</si>
  <si>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</si>
  <si>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</si>
  <si>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</si>
  <si>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</si>
  <si>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</si>
  <si>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</si>
  <si>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</si>
  <si>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</si>
  <si>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</si>
  <si>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</si>
  <si>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</si>
  <si>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</si>
  <si>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</si>
  <si>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</si>
  <si>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</si>
  <si>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</si>
  <si>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</si>
  <si>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</si>
  <si>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</si>
  <si>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</si>
  <si>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</si>
  <si>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</si>
  <si>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</si>
  <si>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</si>
  <si>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</si>
  <si>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</si>
  <si>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</si>
  <si>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</si>
  <si>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</si>
  <si>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</si>
  <si>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</si>
  <si>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</si>
  <si>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</si>
  <si>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</si>
  <si>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</si>
  <si>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</si>
  <si>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</si>
  <si>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</si>
  <si>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</si>
  <si>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</si>
  <si>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</si>
  <si>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</si>
  <si>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</si>
  <si>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</si>
  <si>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</si>
  <si>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</si>
  <si>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</si>
  <si>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</si>
  <si>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</si>
  <si>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</si>
  <si>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</si>
  <si>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</si>
  <si>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</si>
  <si>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</si>
  <si>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</si>
  <si>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</si>
  <si>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</si>
  <si>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</si>
  <si>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</si>
  <si>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</si>
  <si>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</si>
  <si>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</si>
  <si>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</si>
  <si>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</si>
  <si>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</si>
  <si>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</si>
  <si>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</si>
  <si>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</si>
  <si>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</si>
  <si>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</si>
  <si>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</si>
  <si>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</si>
  <si>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</si>
  <si>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</si>
  <si>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</si>
  <si>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</si>
  <si>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</si>
  <si>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</si>
  <si>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</si>
  <si>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</si>
  <si>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</si>
  <si>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</si>
  <si>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</si>
  <si>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</si>
  <si>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</si>
  <si>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</si>
  <si>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</si>
  <si>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</si>
  <si>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</si>
  <si>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</si>
  <si>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</si>
  <si>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</si>
  <si>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</si>
  <si>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</si>
  <si>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</si>
  <si>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</si>
  <si>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</si>
  <si>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</si>
  <si>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</si>
  <si>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</si>
  <si>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</si>
  <si>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</si>
  <si>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</si>
  <si>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</si>
  <si>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</si>
  <si>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</si>
  <si>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</si>
  <si>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</si>
  <si>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</si>
  <si>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</si>
  <si>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</si>
  <si>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</si>
  <si>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</si>
  <si>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</si>
  <si>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</si>
  <si>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</si>
  <si>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</si>
  <si>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</si>
  <si>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</si>
  <si>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</si>
  <si>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</si>
  <si>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</si>
  <si>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</si>
  <si>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</si>
  <si>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</si>
  <si>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</si>
  <si>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</si>
  <si>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</si>
  <si>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</si>
  <si>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</si>
  <si>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</si>
  <si>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</si>
  <si>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</si>
  <si>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</si>
  <si>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</si>
  <si>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</si>
  <si>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</si>
  <si>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</si>
  <si>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</si>
  <si>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</si>
  <si>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</si>
  <si>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</si>
  <si>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</si>
  <si>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</si>
  <si>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</si>
  <si>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</si>
  <si>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</si>
  <si>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</si>
  <si>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</si>
  <si>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</si>
  <si>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</si>
  <si>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</si>
  <si>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</si>
  <si>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</si>
  <si>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</si>
  <si>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</si>
  <si>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</si>
  <si>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</si>
  <si>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</si>
  <si>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</si>
  <si>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</si>
  <si>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</si>
  <si>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</si>
  <si>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</si>
  <si>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</si>
  <si>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</si>
  <si>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</si>
  <si>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</si>
  <si>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</si>
  <si>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</si>
  <si>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</si>
  <si>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</si>
  <si>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</si>
  <si>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</si>
  <si>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</si>
  <si>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</si>
  <si>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</si>
  <si>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</si>
  <si>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</si>
  <si>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</si>
  <si>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</si>
  <si>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</si>
  <si>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</si>
  <si>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</si>
  <si>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</si>
  <si>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</si>
  <si>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</si>
  <si>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</si>
  <si>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</si>
  <si>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</si>
  <si>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</si>
  <si>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</si>
  <si>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</si>
  <si>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</si>
  <si>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</si>
  <si>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</si>
  <si>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</si>
  <si>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</si>
  <si>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</si>
  <si>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</si>
  <si>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</si>
  <si>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</si>
  <si>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</si>
  <si>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</si>
  <si>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</si>
  <si>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</si>
  <si>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</si>
  <si>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</si>
  <si>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</si>
  <si>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</si>
  <si>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</si>
  <si>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</si>
  <si>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</si>
  <si>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</si>
  <si>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</si>
  <si>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</si>
  <si>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</si>
  <si>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</si>
  <si>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</si>
  <si>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</si>
  <si>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</si>
  <si>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</si>
  <si>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</si>
  <si>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</si>
  <si>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</si>
  <si>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</si>
  <si>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</si>
  <si>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</si>
  <si>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</si>
  <si>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</si>
  <si>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</si>
  <si>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</si>
  <si>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</si>
  <si>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</si>
  <si>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</si>
  <si>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</si>
  <si>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</si>
  <si>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</si>
  <si>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</si>
  <si>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</si>
  <si>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</si>
  <si>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</si>
  <si>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</si>
  <si>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</si>
  <si>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</si>
  <si>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</si>
  <si>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</si>
  <si>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</si>
  <si>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</si>
  <si>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</si>
  <si>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</si>
  <si>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</si>
  <si>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</si>
  <si>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</si>
  <si>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</si>
  <si>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</si>
  <si>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</si>
  <si>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</si>
  <si>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</si>
  <si>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</si>
  <si>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</si>
  <si>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</si>
  <si>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</si>
  <si>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</si>
  <si>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</si>
  <si>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</si>
  <si>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</si>
  <si>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</si>
  <si>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</si>
  <si>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</si>
  <si>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</si>
  <si>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</si>
  <si>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</si>
  <si>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</si>
  <si>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</si>
  <si>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</si>
  <si>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</si>
  <si>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</si>
  <si>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</si>
  <si>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</si>
  <si>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</si>
  <si>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</si>
  <si>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</si>
  <si>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</si>
  <si>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</si>
  <si>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</si>
  <si>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</si>
  <si>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</si>
  <si>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</si>
  <si>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</si>
  <si>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</si>
  <si>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</si>
  <si>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</si>
  <si>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</si>
  <si>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</si>
  <si>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</si>
  <si>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</si>
  <si>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</si>
  <si>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</si>
  <si>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</si>
  <si>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</si>
  <si>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</si>
  <si>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</si>
  <si>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</si>
  <si>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</si>
  <si>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</si>
  <si>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</si>
  <si>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</si>
  <si>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</si>
  <si>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</si>
  <si>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</si>
  <si>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</si>
  <si>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</si>
  <si>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</si>
  <si>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</si>
  <si>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</si>
  <si>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</si>
  <si>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</si>
  <si>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</si>
  <si>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</si>
  <si>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</si>
  <si>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</si>
  <si>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</si>
  <si>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</si>
  <si>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</si>
  <si>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</si>
  <si>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</si>
  <si>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</si>
  <si>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</si>
  <si>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</si>
  <si>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</si>
  <si>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</si>
  <si>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</si>
  <si>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</si>
  <si>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</si>
  <si>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</si>
  <si>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</si>
  <si>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</si>
  <si>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</si>
  <si>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</si>
  <si>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</si>
  <si>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</si>
  <si>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</si>
  <si>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</si>
  <si>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</si>
  <si>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</si>
  <si>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</si>
  <si>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</si>
  <si>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</si>
  <si>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</si>
  <si>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</si>
  <si>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</si>
  <si>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</si>
  <si>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</si>
  <si>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</si>
  <si>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</si>
  <si>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</si>
  <si>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</si>
  <si>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</si>
  <si>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</si>
  <si>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</si>
  <si>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</si>
  <si>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</si>
  <si>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</si>
  <si>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</si>
  <si>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</si>
  <si>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</si>
  <si>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</si>
  <si>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</si>
  <si>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</si>
  <si>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</si>
  <si>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</si>
  <si>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</si>
  <si>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</si>
  <si>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</si>
  <si>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</si>
  <si>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</si>
  <si>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</si>
  <si>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</si>
  <si>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</si>
  <si>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</si>
  <si>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</si>
  <si>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</si>
  <si>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</si>
  <si>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</si>
  <si>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</si>
  <si>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</si>
  <si>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</si>
  <si>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</si>
  <si>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</si>
  <si>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</si>
  <si>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</si>
  <si>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</si>
  <si>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</si>
  <si>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</si>
  <si>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</si>
  <si>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</si>
  <si>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</si>
  <si>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</si>
  <si>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</si>
  <si>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</si>
  <si>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</si>
  <si>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</si>
  <si>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</si>
  <si>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</si>
  <si>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</si>
  <si>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</si>
  <si>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</si>
  <si>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</si>
  <si>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</si>
  <si>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</si>
  <si>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</si>
  <si>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</si>
  <si>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</si>
  <si>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</si>
  <si>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</si>
  <si>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</si>
  <si>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</si>
  <si>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</si>
  <si>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</si>
  <si>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</si>
  <si>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</si>
  <si>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</si>
  <si>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</si>
  <si>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</si>
  <si>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</si>
  <si>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</si>
  <si>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</si>
  <si>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</si>
  <si>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</si>
  <si>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</si>
  <si>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</si>
  <si>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</si>
  <si>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</si>
  <si>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</si>
  <si>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</si>
  <si>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</si>
  <si>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</si>
  <si>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</si>
  <si>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</si>
  <si>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</si>
  <si>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</si>
  <si>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</si>
  <si>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</si>
  <si>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</si>
  <si>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</si>
  <si>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</si>
  <si>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</si>
  <si>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</si>
  <si>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</si>
  <si>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</si>
  <si>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</si>
  <si>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</si>
  <si>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</si>
  <si>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</si>
  <si>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</si>
  <si>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</si>
  <si>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</si>
  <si>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</si>
  <si>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</si>
  <si>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</si>
  <si>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</si>
  <si>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</si>
  <si>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</si>
  <si>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</si>
  <si>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</si>
  <si>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</si>
  <si>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</si>
  <si>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</si>
  <si>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</si>
  <si>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</si>
  <si>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</si>
  <si>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</si>
  <si>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</si>
  <si>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</si>
  <si>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</si>
  <si>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</si>
  <si>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</si>
  <si>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</si>
  <si>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</si>
  <si>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</si>
  <si>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</si>
  <si>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</si>
  <si>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</si>
  <si>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</si>
  <si>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</si>
  <si>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</si>
  <si>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</si>
  <si>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</si>
  <si>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</si>
  <si>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</si>
  <si>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</si>
  <si>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</si>
  <si>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</si>
  <si>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</si>
  <si>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</si>
  <si>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</si>
  <si>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</si>
  <si>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</si>
  <si>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</si>
  <si>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</si>
  <si>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</si>
  <si>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</si>
  <si>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</si>
  <si>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</si>
  <si>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</si>
  <si>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</si>
  <si>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</si>
  <si>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</si>
  <si>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</si>
  <si>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</si>
  <si>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</si>
  <si>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</si>
  <si>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</si>
  <si>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</si>
  <si>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</si>
  <si>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</si>
  <si>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</si>
  <si>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</si>
  <si>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</si>
  <si>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</si>
  <si>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</si>
  <si>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</si>
  <si>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</si>
  <si>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</si>
  <si>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</si>
  <si>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</si>
  <si>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</si>
  <si>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</si>
  <si>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</si>
  <si>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</si>
  <si>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</si>
  <si>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</si>
  <si>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</si>
  <si>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</si>
  <si>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</si>
  <si>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</si>
  <si>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</si>
  <si>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</si>
  <si>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</si>
  <si>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</si>
  <si>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</si>
  <si>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</si>
  <si>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</si>
  <si>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</si>
  <si>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</si>
  <si>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</si>
  <si>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</si>
  <si>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</si>
  <si>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</si>
  <si>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</si>
  <si>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</si>
  <si>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</si>
  <si>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</si>
  <si>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</si>
  <si>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</si>
  <si>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</si>
  <si>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</si>
  <si>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</si>
  <si>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</si>
  <si>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</si>
  <si>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</si>
  <si>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</si>
  <si>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</si>
  <si>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</si>
  <si>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</si>
  <si>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</si>
  <si>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</si>
  <si>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</si>
  <si>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</si>
  <si>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</si>
  <si>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</si>
  <si>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</si>
  <si>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</si>
  <si>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</si>
  <si>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</si>
  <si>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</si>
  <si>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</si>
  <si>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</si>
  <si>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</si>
  <si>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</si>
  <si>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</si>
  <si>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</si>
  <si>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</si>
  <si>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</si>
  <si>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</si>
  <si>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</si>
  <si>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</si>
  <si>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</si>
  <si>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</si>
  <si>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</si>
  <si>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</si>
  <si>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</si>
  <si>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</si>
  <si>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</si>
  <si>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</si>
  <si>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</si>
  <si>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</si>
  <si>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</si>
  <si>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</si>
  <si>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</si>
  <si>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</si>
  <si>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</si>
  <si>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</si>
  <si>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</si>
  <si>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</si>
  <si>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</si>
  <si>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</si>
  <si>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</si>
  <si>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</si>
  <si>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</si>
  <si>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</si>
  <si>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</si>
  <si>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</si>
  <si>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</si>
  <si>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</si>
  <si>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</si>
  <si>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</si>
  <si>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</si>
  <si>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</si>
  <si>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</si>
  <si>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</si>
  <si>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</si>
  <si>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</si>
  <si>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</si>
  <si>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</si>
  <si>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</si>
  <si>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</si>
  <si>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</si>
  <si>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</si>
  <si>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</si>
  <si>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</si>
  <si>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</si>
  <si>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</si>
  <si>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</si>
  <si>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</si>
  <si>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</si>
  <si>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</si>
  <si>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</si>
  <si>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</si>
  <si>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</si>
  <si>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</si>
  <si>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</si>
  <si>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</si>
  <si>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</si>
  <si>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</si>
  <si>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</si>
  <si>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</si>
  <si>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</si>
  <si>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</si>
  <si>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</si>
  <si>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</si>
  <si>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</si>
  <si>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</si>
  <si>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</si>
  <si>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</si>
  <si>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</si>
  <si>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</si>
  <si>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</si>
  <si>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</si>
  <si>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</si>
  <si>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</si>
  <si>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</si>
  <si>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</si>
  <si>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</si>
  <si>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</si>
  <si>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</si>
  <si>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</si>
  <si>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</si>
  <si>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</si>
  <si>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</si>
  <si>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</si>
  <si>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</si>
  <si>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</si>
  <si>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</si>
  <si>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</si>
  <si>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</si>
  <si>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</si>
  <si>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</si>
  <si>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</si>
  <si>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</si>
  <si>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</si>
  <si>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</si>
  <si>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</si>
  <si>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</si>
  <si>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</si>
  <si>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</si>
  <si>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</si>
  <si>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</si>
  <si>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</si>
  <si>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</si>
  <si>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</si>
  <si>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</si>
  <si>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</si>
  <si>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</si>
  <si>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</si>
  <si>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</si>
  <si>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</si>
  <si>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</si>
  <si>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</si>
  <si>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</si>
  <si>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</si>
  <si>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</si>
  <si>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</si>
  <si>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</si>
  <si>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</si>
  <si>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</si>
  <si>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</si>
  <si>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</si>
  <si>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</si>
  <si>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</si>
  <si>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</si>
  <si>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</si>
  <si>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</si>
  <si>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</si>
  <si>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</si>
  <si>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</si>
  <si>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</si>
  <si>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</si>
  <si>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</si>
  <si>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</si>
  <si>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</si>
  <si>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</si>
  <si>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</si>
  <si>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</si>
  <si>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</si>
  <si>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</si>
  <si>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</si>
  <si>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</si>
  <si>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</si>
  <si>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</si>
  <si>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</si>
  <si>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</si>
  <si>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</si>
  <si>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</si>
  <si>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</si>
  <si>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</si>
  <si>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</si>
  <si>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</si>
  <si>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</si>
  <si>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</si>
  <si>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</si>
  <si>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</si>
  <si>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</si>
  <si>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</si>
  <si>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</si>
  <si>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</si>
  <si>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</si>
  <si>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</si>
  <si>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</si>
  <si>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</si>
  <si>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</si>
  <si>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</si>
  <si>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</si>
  <si>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</si>
  <si>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</si>
  <si>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</si>
  <si>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</si>
  <si>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</si>
  <si>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</si>
  <si>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</si>
  <si>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</si>
  <si>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</si>
  <si>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</si>
  <si>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</si>
  <si>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</si>
  <si>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</si>
  <si>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</si>
  <si>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</si>
  <si>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</si>
  <si>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</si>
  <si>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</si>
  <si>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</si>
  <si>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</si>
  <si>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</si>
  <si>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</si>
  <si>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</si>
  <si>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</si>
  <si>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</si>
  <si>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</si>
  <si>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</si>
  <si>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</si>
  <si>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</si>
  <si>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</si>
  <si>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</si>
  <si>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</si>
  <si>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</si>
  <si>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</si>
  <si>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</si>
  <si>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</si>
  <si>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</si>
  <si>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</si>
  <si>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</si>
  <si>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</si>
  <si>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</si>
  <si>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</si>
  <si>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</si>
  <si>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</si>
  <si>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</si>
  <si>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</si>
  <si>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</si>
  <si>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</si>
  <si>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</si>
  <si>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</si>
  <si>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</si>
  <si>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</si>
  <si>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</si>
  <si>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</si>
  <si>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</si>
  <si>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</si>
  <si>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</si>
  <si>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</si>
  <si>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</si>
  <si>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</si>
  <si>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</si>
  <si>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</si>
  <si>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</si>
  <si>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</si>
  <si>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</si>
  <si>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</si>
  <si>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</si>
  <si>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</si>
  <si>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</si>
  <si>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</si>
  <si>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</si>
  <si>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</si>
  <si>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</si>
  <si>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</si>
  <si>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</si>
  <si>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</si>
  <si>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</si>
  <si>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</si>
  <si>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</si>
  <si>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</si>
  <si>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</si>
  <si>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</si>
  <si>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</si>
  <si>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</si>
  <si>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</si>
  <si>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</si>
  <si>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</si>
  <si>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</si>
  <si>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</si>
  <si>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</si>
  <si>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</si>
  <si>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</si>
  <si>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</si>
  <si>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</si>
  <si>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</si>
  <si>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</si>
  <si>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</si>
  <si>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</si>
  <si>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</si>
  <si>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</si>
  <si>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</si>
  <si>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</si>
  <si>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</si>
  <si>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</si>
  <si>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</si>
  <si>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</si>
  <si>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</si>
  <si>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</si>
  <si>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</si>
  <si>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</si>
  <si>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</si>
  <si>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</si>
  <si>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</si>
  <si>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</si>
  <si>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</si>
  <si>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</si>
  <si>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</si>
  <si>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</si>
  <si>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</si>
  <si>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</si>
  <si>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</si>
  <si>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</si>
  <si>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</si>
  <si>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</si>
  <si>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</si>
  <si>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</si>
  <si>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</si>
  <si>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</si>
  <si>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</si>
  <si>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</si>
  <si>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</si>
  <si>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</si>
  <si>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</si>
  <si>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</si>
  <si>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</si>
  <si>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</si>
  <si>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</si>
  <si>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</si>
  <si>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</si>
  <si>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</si>
  <si>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</si>
  <si>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</si>
  <si>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</si>
  <si>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</si>
  <si>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</si>
  <si>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</si>
  <si>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</si>
  <si>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</si>
  <si>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</si>
  <si>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</si>
  <si>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</si>
  <si>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</si>
  <si>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</si>
  <si>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</si>
  <si>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</si>
  <si>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</si>
  <si>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</si>
  <si>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</si>
  <si>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</si>
  <si>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</si>
  <si>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</si>
  <si>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</si>
  <si>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</si>
  <si>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</si>
  <si>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</si>
  <si>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</si>
  <si>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</si>
  <si>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</si>
  <si>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</si>
  <si>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</si>
  <si>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</si>
  <si>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</si>
  <si>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</si>
  <si>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</si>
  <si>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</si>
  <si>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</si>
  <si>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</si>
  <si>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</si>
  <si>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</si>
  <si>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</si>
  <si>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</si>
  <si>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</si>
  <si>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</si>
  <si>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</si>
  <si>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</si>
  <si>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</si>
  <si>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</si>
  <si>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</si>
  <si>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</si>
  <si>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</si>
  <si>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</si>
  <si>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</si>
  <si>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</si>
  <si>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</si>
  <si>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</si>
  <si>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</si>
  <si>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</si>
  <si>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</si>
  <si>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</si>
  <si>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</si>
  <si>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</si>
  <si>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</si>
  <si>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</si>
  <si>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</si>
  <si>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</si>
  <si>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</si>
  <si>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</si>
  <si>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</si>
  <si>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</si>
  <si>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</si>
  <si>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</si>
  <si>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</si>
  <si>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</si>
  <si>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</si>
  <si>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</si>
  <si>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</si>
  <si>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</si>
  <si>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</si>
  <si>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</si>
  <si>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</si>
  <si>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</si>
  <si>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</si>
  <si>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</si>
  <si>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</si>
  <si>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</si>
  <si>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</si>
  <si>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</si>
  <si>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</si>
  <si>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</si>
  <si>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</si>
  <si>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</si>
  <si>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</si>
  <si>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</si>
  <si>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</si>
  <si>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</si>
  <si>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</si>
  <si>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</si>
  <si>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</si>
  <si>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</si>
  <si>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</si>
  <si>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</si>
  <si>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</si>
  <si>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</si>
  <si>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</si>
  <si>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</si>
  <si>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</si>
  <si>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</si>
  <si>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</si>
  <si>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</si>
  <si>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</si>
  <si>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</si>
  <si>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</si>
  <si>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</si>
  <si>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</si>
  <si>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</si>
  <si>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</si>
  <si>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</si>
  <si>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</si>
  <si>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</si>
  <si>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</si>
  <si>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</si>
  <si>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</si>
  <si>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</si>
  <si>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</si>
  <si>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</si>
  <si>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</si>
  <si>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</si>
  <si>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</si>
  <si>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</si>
  <si>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</si>
  <si>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</si>
  <si>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</si>
  <si>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</si>
  <si>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</si>
  <si>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</si>
  <si>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</si>
  <si>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</si>
  <si>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</si>
  <si>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</si>
  <si>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</si>
  <si>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</si>
  <si>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</si>
  <si>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</si>
  <si>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</si>
  <si>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</si>
  <si>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</si>
  <si>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</si>
  <si>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</si>
  <si>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</si>
  <si>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</si>
  <si>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</si>
  <si>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</si>
  <si>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</si>
  <si>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</si>
  <si>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</si>
  <si>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</si>
  <si>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</si>
  <si>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</si>
  <si>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</si>
  <si>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</si>
  <si>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</si>
  <si>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</si>
  <si>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</si>
  <si>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</si>
  <si>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</si>
  <si>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</si>
  <si>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</si>
  <si>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</si>
  <si>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</si>
  <si>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</si>
  <si>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</si>
  <si>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</si>
  <si>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</si>
  <si>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</si>
  <si>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</si>
  <si>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</si>
  <si>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</si>
  <si>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</si>
  <si>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</si>
  <si>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</si>
  <si>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</si>
  <si>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</si>
  <si>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</si>
  <si>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</si>
  <si>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</si>
  <si>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</si>
  <si>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</si>
  <si>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</si>
  <si>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</si>
  <si>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</si>
  <si>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</si>
  <si>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</si>
  <si>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</si>
  <si>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</si>
  <si>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</si>
  <si>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</si>
  <si>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</si>
  <si>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</si>
  <si>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</si>
  <si>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</si>
  <si>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</si>
  <si>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</si>
  <si>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</si>
  <si>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</si>
  <si>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</si>
  <si>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</si>
  <si>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</si>
  <si>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</si>
  <si>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</si>
  <si>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</si>
  <si>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</si>
  <si>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</si>
  <si>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</si>
  <si>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</si>
  <si>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</si>
  <si>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</si>
  <si>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</si>
  <si>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</si>
  <si>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</si>
  <si>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</si>
  <si>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</si>
  <si>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</si>
  <si>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</si>
  <si>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</si>
  <si>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</si>
  <si>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</si>
  <si>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</si>
  <si>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</si>
  <si>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</si>
  <si>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</si>
  <si>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</si>
  <si>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</si>
  <si>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</si>
  <si>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</si>
  <si>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</si>
  <si>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</si>
  <si>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</si>
  <si>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</si>
  <si>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</si>
  <si>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</si>
  <si>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</si>
  <si>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</si>
  <si>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</si>
  <si>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</si>
  <si>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</si>
  <si>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</si>
  <si>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</si>
  <si>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</si>
  <si>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</si>
  <si>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</si>
  <si>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</si>
  <si>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</si>
  <si>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</si>
  <si>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</si>
  <si>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</si>
  <si>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</si>
  <si>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</si>
  <si>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</si>
  <si>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</si>
  <si>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</si>
  <si>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</si>
  <si>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</si>
  <si>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</si>
  <si>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</si>
  <si>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</si>
  <si>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</si>
  <si>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</si>
  <si>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</si>
  <si>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</si>
  <si>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</si>
  <si>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</si>
  <si>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</si>
  <si>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</si>
  <si>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</si>
  <si>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</si>
  <si>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</si>
  <si>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</si>
  <si>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</si>
  <si>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</si>
  <si>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</si>
  <si>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</si>
  <si>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</si>
  <si>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</si>
  <si>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</si>
  <si>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</si>
  <si>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</si>
  <si>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</si>
  <si>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</si>
  <si>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</si>
  <si>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</si>
  <si>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</si>
  <si>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</si>
  <si>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</si>
  <si>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</si>
  <si>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</si>
  <si>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</si>
  <si>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</si>
  <si>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</si>
  <si>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</si>
  <si>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</si>
  <si>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</si>
  <si>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</si>
  <si>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</si>
  <si>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</si>
  <si>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</si>
  <si>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</si>
  <si>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</si>
  <si>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</si>
  <si>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</si>
  <si>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</si>
  <si>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</si>
  <si>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</si>
  <si>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</si>
  <si>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</si>
  <si>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</si>
  <si>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</si>
  <si>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</si>
  <si>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</si>
  <si>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</si>
  <si>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</si>
  <si>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</si>
  <si>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</si>
  <si>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</si>
  <si>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</si>
  <si>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</si>
  <si>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</si>
  <si>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</si>
  <si>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</si>
  <si>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</si>
  <si>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</si>
  <si>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</si>
  <si>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</si>
  <si>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</si>
  <si>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</si>
  <si>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</si>
  <si>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</si>
  <si>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</si>
  <si>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</si>
  <si>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</si>
  <si>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</si>
  <si>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</si>
  <si>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</si>
  <si>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</si>
  <si>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</si>
  <si>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</si>
  <si>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</si>
  <si>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</si>
  <si>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</si>
  <si>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</si>
  <si>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</si>
  <si>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</si>
  <si>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</si>
  <si>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</si>
  <si>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</si>
  <si>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</si>
  <si>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</si>
  <si>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</si>
  <si>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</si>
  <si>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</si>
  <si>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</si>
  <si>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</si>
  <si>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</si>
  <si>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</si>
  <si>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</si>
  <si>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</si>
  <si>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</si>
  <si>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</si>
  <si>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</si>
  <si>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</si>
  <si>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</si>
  <si>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</si>
  <si>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</si>
  <si>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</si>
  <si>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</si>
  <si>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</si>
  <si>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</si>
  <si>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</si>
  <si>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</si>
  <si>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</si>
  <si>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</si>
  <si>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</si>
  <si>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</si>
  <si>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</si>
  <si>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</si>
  <si>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</si>
  <si>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</si>
  <si>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</si>
  <si>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</si>
  <si>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</si>
  <si>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</si>
  <si>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</si>
  <si>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</si>
  <si>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</si>
  <si>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</si>
  <si>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</si>
  <si>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</si>
  <si>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</si>
  <si>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</si>
  <si>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</si>
  <si>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</si>
  <si>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</si>
  <si>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</si>
  <si>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</si>
  <si>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</si>
  <si>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</si>
  <si>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</si>
  <si>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</si>
  <si>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</si>
  <si>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</si>
  <si>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</si>
  <si>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</si>
  <si>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</si>
  <si>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</si>
  <si>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</si>
  <si>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</si>
  <si>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</si>
  <si>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</si>
  <si>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</si>
  <si>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</si>
  <si>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</si>
  <si>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</si>
  <si>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</si>
  <si>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</si>
  <si>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</si>
  <si>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</si>
  <si>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</si>
  <si>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</si>
  <si>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</si>
  <si>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</si>
  <si>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</si>
  <si>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</si>
  <si>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</si>
  <si>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</si>
  <si>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</si>
  <si>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</si>
  <si>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</si>
  <si>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</si>
  <si>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</si>
  <si>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</si>
  <si>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</si>
  <si>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</si>
  <si>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</si>
  <si>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</si>
  <si>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</si>
  <si>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</si>
  <si>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</si>
  <si>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</si>
  <si>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</si>
  <si>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</si>
  <si>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</si>
  <si>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</si>
  <si>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</si>
  <si>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</si>
  <si>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</si>
  <si>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</si>
  <si>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</si>
  <si>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</si>
  <si>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</si>
  <si>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</si>
  <si>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</si>
  <si>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</si>
  <si>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</si>
  <si>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</si>
  <si>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</si>
  <si>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</si>
  <si>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</si>
  <si>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</si>
  <si>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</si>
  <si>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</si>
  <si>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</si>
  <si>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</si>
  <si>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</si>
  <si>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</si>
  <si>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</si>
  <si>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</si>
  <si>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</si>
  <si>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</si>
  <si>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</si>
  <si>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</si>
  <si>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</si>
  <si>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</si>
  <si>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</si>
  <si>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</si>
  <si>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</si>
  <si>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</si>
  <si>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</si>
  <si>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</si>
  <si>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</si>
  <si>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</si>
  <si>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</si>
  <si>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</si>
  <si>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</si>
  <si>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</si>
  <si>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</si>
  <si>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</si>
  <si>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</si>
  <si>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</si>
  <si>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</si>
  <si>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</si>
  <si>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</si>
  <si>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</si>
  <si>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</si>
  <si>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</si>
  <si>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</si>
  <si>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</si>
  <si>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</si>
  <si>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</si>
  <si>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</si>
  <si>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</si>
  <si>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</si>
  <si>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</si>
  <si>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</si>
  <si>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</si>
  <si>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</si>
  <si>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</si>
  <si>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</si>
  <si>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</si>
  <si>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</si>
  <si>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</si>
  <si>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</si>
  <si>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</si>
  <si>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</si>
  <si>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</si>
  <si>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</si>
  <si>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</si>
  <si>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</si>
  <si>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</si>
  <si>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</si>
  <si>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</si>
  <si>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</si>
  <si>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</si>
  <si>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</si>
  <si>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</si>
  <si>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</si>
  <si>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</si>
  <si>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</si>
  <si>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</si>
  <si>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</si>
  <si>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</si>
  <si>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</si>
  <si>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</si>
  <si>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</si>
  <si>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</si>
  <si>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</si>
  <si>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</si>
  <si>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</si>
  <si>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</si>
  <si>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</si>
  <si>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</si>
  <si>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</si>
  <si>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</si>
  <si>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</si>
  <si>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</si>
  <si>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</si>
  <si>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</si>
  <si>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</si>
  <si>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</si>
  <si>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</si>
  <si>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</si>
  <si>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</si>
  <si>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</si>
  <si>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</si>
  <si>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</si>
  <si>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</si>
  <si>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</si>
  <si>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</si>
  <si>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</si>
  <si>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</si>
  <si>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</si>
  <si>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</si>
  <si>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</si>
  <si>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</si>
  <si>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</si>
  <si>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</si>
  <si>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</si>
  <si>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</si>
  <si>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</si>
  <si>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</si>
  <si>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</si>
  <si>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</si>
  <si>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</si>
  <si>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</si>
  <si>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</si>
  <si>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</si>
  <si>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</si>
  <si>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</si>
  <si>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</si>
  <si>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</si>
  <si>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</si>
  <si>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</si>
  <si>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</si>
  <si>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</si>
  <si>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</si>
  <si>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</si>
  <si>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</si>
  <si>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</si>
  <si>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</si>
  <si>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</si>
  <si>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</si>
  <si>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</si>
  <si>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</si>
  <si>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</si>
  <si>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</si>
  <si>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</si>
  <si>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</si>
  <si>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</si>
  <si>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</si>
  <si>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</si>
  <si>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</si>
  <si>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</si>
  <si>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</si>
  <si>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</si>
  <si>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</si>
  <si>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</si>
  <si>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</si>
  <si>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</si>
  <si>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</si>
  <si>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</si>
  <si>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</si>
  <si>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</si>
  <si>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</si>
  <si>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</si>
  <si>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</si>
  <si>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</si>
  <si>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</si>
  <si>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</si>
  <si>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</si>
  <si>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</si>
  <si>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</si>
  <si>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</si>
  <si>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</si>
  <si>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</si>
  <si>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</si>
  <si>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</si>
  <si>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</si>
  <si>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</si>
  <si>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</si>
  <si>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</si>
  <si>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</si>
  <si>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</si>
  <si>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</si>
  <si>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</si>
  <si>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</si>
  <si>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</si>
  <si>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</si>
  <si>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</si>
  <si>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</si>
  <si>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</si>
  <si>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</si>
  <si>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</si>
  <si>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</si>
  <si>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</si>
  <si>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</si>
  <si>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</si>
  <si>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</si>
  <si>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</si>
  <si>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</si>
  <si>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</si>
  <si>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</si>
  <si>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</si>
  <si>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</si>
  <si>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</si>
  <si>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</si>
  <si>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</si>
  <si>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</si>
  <si>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</si>
  <si>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</si>
  <si>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</si>
  <si>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</si>
  <si>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</si>
  <si>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</si>
  <si>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</si>
  <si>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</si>
  <si>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</si>
  <si>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</si>
  <si>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</si>
  <si>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</si>
  <si>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</si>
  <si>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</si>
  <si>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</si>
  <si>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</si>
  <si>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</si>
  <si>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</si>
  <si>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</si>
  <si>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</si>
  <si>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</si>
  <si>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</si>
  <si>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</si>
  <si>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</si>
  <si>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</si>
  <si>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</si>
  <si>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</si>
  <si>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</si>
  <si>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</si>
  <si>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</si>
  <si>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</si>
  <si>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</si>
  <si>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</si>
  <si>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</si>
  <si>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</si>
  <si>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</si>
  <si>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</si>
  <si>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</si>
  <si>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</si>
  <si>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</si>
  <si>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</si>
  <si>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</si>
  <si>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</si>
  <si>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</si>
  <si>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</si>
  <si>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</si>
  <si>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</si>
  <si>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</si>
  <si>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</si>
  <si>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</si>
  <si>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</si>
  <si>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</si>
  <si>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</si>
  <si>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</si>
  <si>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</si>
  <si>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</si>
  <si>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</si>
  <si>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</si>
  <si>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</si>
  <si>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</si>
  <si>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</si>
  <si>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</si>
  <si>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</si>
  <si>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</si>
  <si>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</si>
  <si>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</si>
  <si>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</si>
  <si>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</si>
  <si>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</si>
  <si>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</si>
  <si>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</si>
  <si>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</si>
  <si>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</si>
  <si>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</si>
  <si>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</si>
  <si>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</si>
  <si>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</si>
  <si>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</si>
  <si>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</si>
  <si>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</si>
  <si>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</si>
  <si>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</si>
  <si>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</si>
  <si>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</si>
  <si>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</si>
  <si>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</si>
  <si>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</si>
  <si>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</si>
  <si>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</si>
  <si>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</si>
  <si>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</si>
  <si>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</si>
  <si>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</si>
  <si>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</si>
  <si>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</si>
  <si>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</si>
  <si>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</si>
  <si>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</si>
  <si>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</si>
  <si>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</si>
  <si>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</si>
  <si>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</si>
  <si>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</si>
  <si>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</si>
  <si>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</si>
  <si>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</si>
  <si>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</si>
  <si>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</si>
  <si>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</si>
  <si>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</si>
  <si>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</si>
  <si>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</si>
  <si>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</si>
  <si>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</si>
  <si>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</si>
  <si>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</si>
  <si>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</si>
  <si>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</si>
  <si>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</si>
  <si>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</si>
  <si>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</si>
  <si>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</si>
  <si>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</si>
  <si>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</si>
  <si>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</si>
  <si>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</si>
  <si>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</si>
  <si>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</si>
  <si>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</si>
  <si>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</si>
  <si>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</si>
  <si>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</si>
  <si>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</si>
  <si>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</si>
  <si>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</si>
  <si>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</si>
  <si>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</si>
  <si>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</si>
  <si>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</si>
  <si>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</si>
  <si>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</si>
  <si>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</si>
  <si>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</si>
  <si>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</si>
  <si>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</si>
  <si>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</si>
  <si>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</si>
  <si>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</si>
  <si>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</si>
  <si>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</si>
  <si>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</si>
  <si>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</si>
  <si>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</si>
  <si>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</si>
  <si>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</si>
  <si>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</si>
  <si>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</si>
  <si>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</si>
  <si>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</si>
  <si>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</si>
  <si>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</si>
  <si>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</si>
  <si>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</si>
  <si>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</si>
  <si>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</si>
  <si>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</si>
  <si>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</si>
  <si>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</si>
  <si>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</si>
  <si>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</si>
  <si>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</si>
  <si>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</si>
  <si>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</si>
  <si>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</si>
  <si>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</si>
  <si>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</si>
  <si>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</si>
  <si>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</si>
  <si>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</si>
  <si>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</si>
  <si>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</si>
  <si>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</si>
  <si>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</si>
  <si>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</si>
  <si>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</si>
  <si>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</si>
  <si>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</si>
  <si>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</si>
  <si>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</si>
  <si>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</si>
  <si>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</si>
  <si>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</si>
  <si>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</si>
  <si>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</si>
  <si>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</si>
  <si>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</si>
  <si>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</si>
  <si>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</si>
  <si>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</si>
  <si>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</si>
  <si>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</si>
  <si>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</si>
  <si>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</si>
  <si>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</si>
  <si>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</si>
  <si>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</si>
  <si>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</si>
  <si>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</si>
  <si>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</si>
  <si>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</si>
  <si>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</si>
  <si>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</si>
  <si>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</si>
  <si>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</si>
  <si>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</si>
  <si>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</si>
  <si>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</si>
  <si>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</si>
  <si>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</si>
  <si>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</si>
  <si>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</si>
  <si>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</si>
  <si>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</si>
  <si>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</si>
  <si>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</si>
  <si>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</si>
  <si>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</si>
  <si>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</si>
  <si>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</si>
  <si>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</si>
  <si>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</si>
  <si>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</si>
  <si>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</si>
  <si>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</si>
  <si>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</si>
  <si>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</si>
  <si>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</si>
  <si>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</si>
  <si>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</si>
  <si>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</si>
  <si>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</si>
  <si>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</si>
  <si>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</si>
  <si>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</si>
  <si>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</si>
  <si>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</si>
  <si>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</si>
  <si>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</si>
  <si>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</si>
  <si>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</si>
  <si>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</si>
  <si>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</si>
  <si>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</si>
  <si>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</si>
  <si>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</si>
  <si>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</si>
  <si>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</si>
  <si>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</si>
  <si>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</si>
  <si>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</si>
  <si>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</si>
  <si>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</si>
  <si>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</si>
  <si>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</si>
  <si>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</si>
  <si>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</si>
  <si>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</si>
  <si>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</si>
  <si>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</si>
  <si>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</si>
  <si>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</si>
  <si>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</si>
  <si>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</si>
  <si>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</si>
  <si>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</si>
  <si>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</si>
  <si>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</si>
  <si>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</si>
  <si>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</si>
  <si>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</si>
  <si>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</si>
  <si>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</si>
  <si>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</si>
  <si>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</si>
  <si>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</si>
  <si>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</si>
  <si>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</si>
  <si>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</si>
  <si>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</si>
  <si>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</si>
  <si>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</si>
  <si>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</si>
  <si>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</si>
  <si>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</si>
  <si>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</si>
  <si>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</si>
  <si>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</si>
  <si>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</si>
  <si>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</si>
  <si>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</si>
  <si>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</si>
  <si>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</si>
  <si>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</si>
  <si>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</si>
  <si>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</si>
  <si>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</si>
  <si>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</si>
  <si>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</si>
  <si>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</si>
  <si>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</si>
  <si>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</si>
  <si>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</si>
  <si>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</si>
  <si>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</si>
  <si>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</si>
  <si>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</si>
  <si>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</si>
  <si>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</si>
  <si>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</si>
  <si>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</si>
  <si>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</si>
  <si>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</si>
  <si>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</si>
  <si>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</si>
  <si>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</si>
  <si>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</si>
  <si>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</si>
  <si>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</si>
  <si>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</si>
  <si>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</si>
  <si>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</si>
  <si>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</si>
  <si>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</si>
  <si>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</si>
  <si>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</si>
  <si>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</si>
  <si>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</si>
  <si>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</si>
  <si>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</si>
  <si>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</si>
  <si>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</si>
  <si>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</si>
  <si>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</si>
  <si>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</si>
  <si>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</si>
  <si>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</si>
  <si>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</si>
  <si>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</si>
  <si>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</si>
  <si>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</si>
  <si>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</si>
  <si>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</si>
  <si>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</si>
  <si>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</si>
  <si>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</si>
  <si>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</si>
  <si>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</si>
  <si>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</si>
  <si>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</si>
  <si>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</si>
  <si>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</si>
  <si>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</si>
  <si>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</si>
  <si>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</si>
  <si>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</si>
  <si>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</si>
  <si>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</si>
  <si>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</si>
  <si>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</si>
  <si>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</si>
  <si>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</si>
  <si>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</si>
  <si>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</si>
  <si>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</si>
  <si>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</si>
  <si>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</si>
  <si>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</si>
  <si>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</si>
  <si>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</si>
  <si>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</si>
  <si>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</si>
  <si>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</si>
  <si>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</si>
  <si>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</si>
  <si>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</si>
  <si>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</si>
  <si>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</si>
  <si>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</si>
  <si>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</si>
  <si>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</si>
  <si>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</si>
  <si>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</si>
  <si>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</si>
  <si>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</si>
  <si>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</si>
  <si>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</si>
  <si>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</si>
  <si>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</si>
  <si>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</si>
  <si>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</si>
  <si>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</si>
  <si>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</si>
  <si>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</si>
  <si>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</si>
  <si>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</si>
  <si>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</si>
  <si>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</si>
  <si>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</si>
  <si>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</si>
  <si>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</si>
  <si>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</si>
  <si>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</si>
  <si>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</si>
  <si>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</si>
  <si>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</si>
  <si>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</si>
  <si>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</si>
  <si>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</si>
  <si>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</si>
  <si>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</si>
  <si>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</si>
  <si>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</si>
  <si>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</si>
  <si>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</si>
  <si>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</si>
  <si>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</si>
  <si>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</si>
  <si>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</si>
  <si>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</si>
  <si>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</si>
  <si>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</si>
  <si>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</si>
  <si>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</si>
  <si>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</si>
  <si>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</si>
  <si>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</si>
  <si>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</si>
  <si>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</si>
  <si>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</si>
  <si>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</si>
  <si>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</si>
  <si>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</si>
  <si>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</si>
  <si>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</si>
  <si>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</si>
  <si>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</si>
  <si>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</si>
  <si>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</si>
  <si>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</si>
  <si>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</si>
  <si>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</si>
  <si>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</si>
  <si>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</si>
  <si>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</si>
  <si>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</si>
  <si>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</si>
  <si>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</si>
  <si>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</si>
  <si>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</si>
  <si>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</si>
  <si>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</si>
  <si>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</si>
  <si>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</si>
  <si>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</si>
  <si>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</si>
  <si>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</si>
  <si>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</si>
  <si>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</si>
  <si>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</si>
  <si>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</si>
  <si>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</si>
  <si>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</si>
  <si>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</si>
  <si>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</si>
  <si>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</si>
  <si>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</si>
  <si>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</si>
  <si>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</si>
  <si>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</si>
  <si>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</si>
  <si>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</si>
  <si>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</si>
  <si>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</si>
  <si>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</si>
  <si>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</si>
  <si>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</si>
  <si>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</si>
  <si>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</si>
  <si>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</si>
  <si>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</si>
  <si>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</si>
  <si>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</si>
  <si>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</si>
  <si>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</si>
  <si>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</si>
  <si>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</si>
  <si>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</si>
  <si>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</si>
  <si>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</si>
  <si>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</si>
  <si>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</si>
  <si>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</si>
  <si>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</si>
  <si>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</si>
  <si>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</si>
  <si>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</si>
  <si>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</si>
  <si>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</si>
  <si>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</si>
  <si>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</si>
  <si>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</si>
  <si>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</si>
  <si>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</si>
  <si>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</si>
  <si>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</si>
  <si>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</si>
  <si>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</si>
  <si>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</si>
  <si>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</si>
  <si>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</si>
  <si>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</si>
  <si>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</si>
  <si>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</si>
  <si>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</si>
  <si>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</si>
  <si>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</si>
  <si>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</si>
  <si>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</si>
  <si>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</si>
  <si>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</si>
  <si>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</si>
  <si>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</si>
  <si>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</si>
  <si>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</si>
  <si>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</si>
  <si>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</si>
  <si>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</si>
  <si>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</si>
  <si>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</si>
  <si>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</si>
  <si>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</si>
  <si>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</si>
  <si>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</si>
  <si>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</si>
  <si>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</si>
  <si>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</si>
  <si>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</si>
  <si>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</si>
  <si>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</si>
  <si>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</si>
  <si>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</si>
  <si>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</si>
  <si>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</si>
  <si>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</si>
  <si>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</si>
  <si>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</si>
  <si>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</si>
  <si>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</si>
  <si>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</si>
  <si>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</si>
  <si>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</si>
  <si>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</si>
  <si>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</si>
  <si>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</si>
  <si>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</si>
  <si>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</si>
  <si>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</si>
  <si>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</si>
  <si>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</si>
  <si>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</si>
  <si>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</si>
  <si>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</si>
  <si>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</si>
  <si>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</si>
  <si>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</si>
  <si>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</si>
  <si>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</si>
  <si>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</si>
  <si>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</si>
  <si>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</si>
  <si>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</si>
  <si>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</si>
  <si>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</si>
  <si>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</si>
  <si>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</si>
  <si>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</si>
  <si>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</si>
  <si>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</si>
  <si>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</si>
  <si>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</si>
  <si>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</si>
  <si>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</si>
  <si>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</si>
  <si>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</si>
  <si>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</si>
  <si>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</si>
  <si>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</si>
  <si>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</si>
  <si>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</si>
  <si>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</si>
  <si>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</si>
  <si>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</si>
  <si>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</si>
  <si>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</si>
  <si>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</si>
  <si>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</si>
  <si>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</si>
  <si>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</si>
  <si>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</si>
  <si>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</si>
  <si>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</si>
  <si>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</si>
  <si>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</si>
  <si>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</si>
  <si>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</si>
  <si>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</si>
  <si>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</si>
  <si>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</si>
  <si>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</si>
  <si>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</si>
  <si>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</si>
  <si>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</si>
  <si>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</si>
  <si>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</si>
  <si>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</si>
  <si>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</si>
  <si>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</si>
  <si>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</si>
  <si>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</si>
  <si>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</si>
  <si>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</si>
  <si>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</si>
  <si>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</si>
  <si>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</si>
  <si>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</si>
  <si>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</si>
  <si>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</si>
  <si>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</si>
  <si>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</si>
  <si>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</si>
  <si>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</si>
  <si>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</si>
  <si>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</si>
  <si>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</si>
  <si>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</si>
  <si>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</si>
  <si>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</si>
  <si>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</si>
  <si>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</si>
  <si>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</si>
  <si>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</si>
  <si>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</si>
  <si>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</si>
  <si>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</si>
  <si>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</si>
  <si>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</si>
  <si>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</si>
  <si>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</si>
  <si>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</si>
  <si>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</si>
  <si>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</si>
  <si>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</si>
  <si>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</si>
  <si>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</si>
  <si>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</si>
  <si>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</si>
  <si>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</si>
  <si>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</si>
  <si>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</si>
  <si>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</si>
  <si>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</si>
  <si>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</si>
  <si>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</si>
  <si>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</si>
  <si>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</si>
  <si>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</si>
  <si>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</si>
  <si>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</si>
  <si>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</si>
  <si>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</si>
  <si>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</si>
  <si>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</si>
  <si>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</si>
  <si>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</si>
  <si>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</si>
  <si>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</si>
  <si>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</si>
  <si>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</si>
  <si>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</si>
  <si>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</si>
  <si>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</si>
  <si>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</si>
  <si>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</si>
  <si>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</si>
  <si>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</si>
  <si>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</si>
  <si>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</si>
  <si>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</si>
  <si>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</si>
  <si>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</si>
  <si>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</si>
  <si>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</si>
  <si>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</si>
  <si>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</si>
  <si>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</si>
  <si>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</si>
  <si>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</si>
  <si>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</si>
  <si>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</si>
  <si>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</si>
  <si>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</si>
  <si>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</si>
  <si>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</si>
  <si>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</si>
  <si>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</si>
  <si>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</si>
  <si>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</si>
  <si>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</si>
  <si>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</si>
  <si>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</si>
  <si>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</si>
  <si>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</si>
  <si>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</si>
  <si>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</si>
  <si>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</si>
  <si>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</si>
  <si>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</si>
  <si>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</si>
  <si>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</si>
  <si>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</si>
  <si>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</si>
  <si>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</si>
  <si>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</si>
  <si>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</si>
  <si>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</si>
  <si>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</si>
  <si>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</si>
  <si>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</si>
  <si>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</si>
  <si>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</si>
  <si>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</si>
  <si>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</si>
  <si>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</si>
  <si>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</si>
  <si>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</si>
  <si>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</si>
  <si>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</si>
  <si>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</si>
  <si>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</si>
  <si>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</si>
  <si>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</si>
  <si>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</si>
  <si>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</si>
  <si>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</si>
  <si>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</si>
  <si>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</si>
  <si>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</si>
  <si>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</si>
  <si>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</si>
  <si>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</si>
  <si>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</si>
  <si>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</si>
  <si>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</si>
  <si>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</si>
  <si>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</si>
  <si>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</si>
  <si>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</si>
  <si>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</si>
  <si>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</si>
  <si>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</si>
  <si>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</si>
  <si>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</si>
  <si>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</si>
  <si>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</si>
  <si>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</si>
  <si>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</si>
  <si>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</si>
  <si>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</si>
  <si>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</si>
  <si>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</si>
  <si>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</si>
  <si>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</si>
  <si>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</si>
  <si>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</si>
  <si>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</si>
  <si>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</si>
  <si>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</si>
  <si>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</si>
  <si>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</si>
  <si>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</si>
  <si>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</si>
  <si>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</si>
  <si>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</si>
  <si>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</si>
  <si>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</si>
  <si>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</si>
  <si>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</si>
  <si>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</si>
  <si>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</si>
  <si>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</si>
  <si>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</si>
  <si>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</si>
  <si>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</si>
  <si>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</si>
  <si>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</si>
  <si>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</si>
  <si>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</si>
  <si>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</si>
  <si>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</si>
  <si>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</si>
  <si>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</si>
  <si>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</si>
  <si>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</si>
  <si>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</si>
  <si>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</si>
  <si>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</si>
  <si>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</si>
  <si>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</si>
  <si>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</si>
  <si>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</si>
  <si>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</si>
  <si>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</si>
  <si>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</si>
  <si>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</si>
  <si>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</si>
  <si>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</si>
  <si>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</si>
  <si>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</si>
  <si>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</si>
  <si>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</si>
  <si>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</si>
  <si>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</si>
  <si>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</si>
  <si>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</si>
  <si>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</si>
  <si>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</si>
  <si>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</si>
  <si>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</si>
  <si>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</si>
  <si>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</si>
  <si>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</si>
  <si>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</si>
  <si>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</si>
  <si>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</si>
  <si>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</si>
  <si>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</si>
  <si>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</si>
  <si>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</si>
  <si>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</si>
  <si>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</si>
  <si>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</si>
  <si>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</si>
  <si>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</si>
  <si>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</si>
  <si>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</si>
  <si>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</si>
  <si>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</si>
  <si>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</si>
  <si>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</si>
  <si>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</si>
  <si>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</si>
  <si>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</si>
  <si>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</si>
  <si>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</si>
  <si>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</si>
  <si>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</si>
  <si>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</si>
  <si>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</si>
  <si>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</si>
  <si>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</si>
  <si>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</si>
  <si>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</si>
  <si>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</si>
  <si>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</si>
  <si>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</si>
  <si>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</si>
  <si>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</si>
  <si>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</si>
  <si>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</si>
  <si>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</si>
  <si>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</si>
  <si>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</si>
  <si>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</si>
  <si>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</si>
  <si>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</si>
  <si>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</si>
  <si>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</si>
  <si>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</si>
  <si>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</si>
  <si>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</si>
  <si>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</si>
  <si>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</si>
  <si>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</si>
  <si>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</si>
  <si>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</si>
  <si>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</si>
  <si>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</si>
  <si>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</si>
  <si>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</si>
  <si>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</si>
  <si>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</si>
  <si>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</si>
  <si>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</si>
  <si>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</si>
  <si>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</si>
  <si>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</si>
  <si>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</si>
  <si>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</si>
  <si>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</si>
  <si>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</si>
  <si>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</si>
  <si>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</si>
  <si>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</si>
  <si>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</si>
  <si>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</si>
  <si>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</si>
  <si>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</si>
  <si>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</si>
  <si>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</si>
  <si>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</si>
  <si>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</si>
  <si>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</si>
  <si>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</si>
  <si>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</si>
  <si>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</si>
  <si>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</si>
  <si>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</si>
  <si>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</si>
  <si>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</si>
  <si>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</si>
  <si>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</si>
  <si>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</si>
  <si>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</si>
  <si>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</si>
  <si>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</si>
  <si>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</si>
  <si>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</si>
  <si>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</si>
  <si>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</si>
  <si>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</si>
  <si>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</si>
  <si>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</si>
  <si>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</si>
  <si>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</si>
  <si>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</si>
  <si>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</si>
  <si>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</si>
  <si>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</si>
  <si>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</si>
  <si>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</si>
  <si>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</si>
  <si>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</si>
  <si>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</si>
  <si>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</si>
  <si>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</si>
  <si>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</si>
  <si>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</si>
  <si>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</si>
  <si>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</si>
  <si>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</si>
  <si>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</si>
  <si>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</si>
  <si>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</si>
  <si>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</si>
  <si>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</si>
  <si>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</si>
  <si>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</si>
  <si>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</si>
  <si>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</si>
  <si>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</si>
  <si>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</si>
  <si>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</si>
  <si>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</si>
  <si>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</si>
  <si>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</si>
  <si>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</si>
  <si>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</si>
  <si>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</si>
  <si>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</si>
  <si>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</si>
  <si>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</si>
  <si>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</si>
  <si>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</si>
  <si>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</si>
  <si>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</si>
  <si>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</si>
  <si>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</si>
  <si>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</si>
  <si>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</si>
  <si>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</si>
  <si>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</si>
  <si>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</si>
  <si>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</si>
  <si>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</si>
  <si>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</si>
  <si>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</si>
  <si>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</si>
  <si>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</si>
  <si>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</si>
  <si>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</si>
  <si>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</si>
  <si>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</si>
  <si>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</si>
  <si>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</si>
  <si>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</si>
  <si>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</si>
  <si>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</si>
  <si>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</si>
  <si>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</si>
  <si>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</si>
  <si>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</si>
  <si>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</si>
  <si>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</si>
  <si>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</si>
  <si>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</si>
  <si>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</si>
  <si>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</si>
  <si>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</si>
  <si>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</si>
  <si>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</si>
  <si>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</si>
  <si>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</si>
  <si>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</si>
  <si>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</si>
  <si>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</si>
  <si>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</si>
  <si>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</si>
  <si>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</si>
  <si>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</si>
  <si>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</si>
  <si>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</si>
  <si>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</si>
  <si>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</si>
  <si>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</si>
  <si>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</si>
  <si>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</si>
  <si>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</si>
  <si>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</si>
  <si>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</si>
  <si>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</si>
  <si>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</si>
  <si>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</si>
  <si>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</si>
  <si>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</si>
  <si>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</si>
  <si>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</si>
  <si>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</si>
  <si>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</si>
  <si>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</si>
  <si>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</si>
  <si>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</si>
  <si>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</si>
  <si>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</si>
  <si>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</si>
  <si>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</si>
  <si>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</si>
  <si>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</si>
  <si>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</si>
  <si>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</si>
  <si>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</si>
  <si>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</si>
  <si>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</si>
  <si>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</si>
  <si>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</si>
  <si>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</si>
  <si>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</si>
  <si>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</si>
  <si>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</si>
  <si>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</si>
  <si>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</si>
  <si>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</si>
  <si>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</si>
  <si>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</si>
  <si>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</si>
  <si>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</si>
  <si>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</si>
  <si>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</si>
  <si>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</si>
  <si>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</si>
  <si>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</si>
  <si>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</si>
  <si>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</si>
  <si>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</si>
  <si>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</si>
  <si>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</si>
  <si>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</si>
  <si>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</si>
  <si>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</si>
  <si>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</si>
  <si>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</si>
  <si>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</si>
  <si>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</si>
  <si>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</si>
  <si>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</si>
  <si>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</si>
  <si>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</si>
  <si>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</si>
  <si>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</si>
  <si>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</si>
  <si>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</si>
  <si>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</si>
  <si>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</si>
  <si>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</si>
  <si>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</si>
  <si>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</si>
  <si>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</si>
  <si>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</si>
  <si>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</si>
  <si>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</si>
  <si>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</si>
  <si>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</si>
  <si>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</si>
  <si>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</si>
  <si>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</si>
  <si>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</si>
  <si>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</si>
  <si>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</si>
  <si>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</si>
  <si>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</si>
  <si>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</si>
  <si>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</si>
  <si>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</si>
  <si>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</si>
  <si>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</si>
  <si>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</si>
  <si>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</si>
  <si>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</si>
  <si>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</si>
  <si>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</si>
  <si>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</si>
  <si>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</si>
  <si>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</si>
  <si>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</si>
  <si>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</si>
  <si>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</si>
  <si>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</si>
  <si>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</si>
  <si>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</si>
  <si>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</si>
  <si>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</si>
  <si>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</si>
  <si>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</si>
  <si>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</si>
  <si>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</si>
  <si>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</si>
  <si>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</si>
  <si>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</si>
  <si>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</si>
  <si>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</si>
  <si>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</si>
  <si>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</si>
  <si>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</si>
  <si>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</si>
  <si>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</si>
  <si>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</si>
  <si>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</si>
  <si>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</si>
  <si>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</si>
  <si>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</si>
  <si>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</si>
  <si>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</si>
  <si>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</si>
  <si>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</si>
  <si>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</si>
  <si>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</si>
  <si>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</si>
  <si>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</si>
  <si>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</si>
  <si>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</si>
  <si>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</si>
  <si>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</si>
  <si>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</si>
  <si>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</si>
  <si>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</si>
  <si>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</si>
  <si>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</si>
  <si>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</si>
  <si>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</si>
  <si>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</si>
  <si>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</si>
  <si>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</si>
  <si>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</si>
  <si>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</si>
  <si>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</si>
  <si>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</si>
  <si>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</si>
  <si>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</si>
  <si>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</si>
  <si>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</si>
  <si>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</si>
  <si>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</si>
  <si>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</si>
  <si>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</si>
  <si>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</si>
  <si>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</si>
  <si>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</si>
  <si>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</si>
  <si>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</si>
  <si>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</si>
  <si>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</si>
  <si>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</si>
  <si>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</si>
  <si>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</si>
  <si>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</si>
  <si>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</si>
  <si>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</si>
  <si>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</si>
  <si>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</si>
  <si>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</si>
  <si>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</si>
  <si>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</si>
  <si>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</si>
  <si>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</si>
  <si>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</si>
  <si>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</si>
  <si>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</si>
  <si>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</si>
  <si>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</si>
  <si>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</si>
  <si>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</si>
  <si>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</si>
  <si>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</si>
  <si>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</si>
  <si>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</si>
  <si>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</si>
  <si>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</si>
  <si>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</si>
  <si>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</si>
  <si>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</si>
  <si>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</si>
  <si>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</si>
  <si>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</si>
  <si>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</si>
  <si>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</si>
  <si>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</si>
  <si>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</si>
  <si>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</si>
  <si>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</si>
  <si>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</si>
  <si>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</si>
  <si>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</si>
  <si>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</si>
  <si>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</si>
  <si>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</si>
  <si>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</si>
  <si>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</si>
  <si>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</si>
  <si>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</si>
  <si>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</si>
  <si>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</si>
  <si>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</si>
  <si>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</si>
  <si>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</si>
  <si>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</si>
  <si>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</si>
  <si>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</si>
  <si>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</si>
  <si>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</si>
  <si>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</si>
  <si>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</si>
  <si>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</si>
  <si>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</si>
  <si>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</si>
  <si>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</si>
  <si>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</si>
  <si>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</si>
  <si>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</si>
  <si>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</si>
  <si>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</si>
  <si>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</si>
  <si>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</si>
  <si>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</si>
  <si>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</si>
  <si>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</si>
  <si>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</si>
  <si>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</si>
  <si>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</si>
  <si>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</si>
  <si>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</si>
  <si>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</si>
  <si>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</si>
  <si>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</si>
  <si>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</si>
  <si>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</si>
  <si>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</si>
  <si>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</si>
  <si>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</si>
  <si>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</si>
  <si>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</si>
  <si>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</si>
  <si>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</si>
  <si>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</si>
  <si>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</si>
  <si>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</si>
  <si>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</si>
  <si>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</si>
  <si>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</si>
  <si>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</si>
  <si>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</si>
  <si>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</si>
  <si>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</si>
  <si>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</si>
  <si>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</si>
  <si>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</si>
  <si>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</si>
  <si>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</si>
  <si>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</si>
  <si>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</si>
  <si>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</si>
  <si>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</si>
  <si>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</si>
  <si>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</si>
  <si>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</si>
  <si>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</si>
  <si>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</si>
  <si>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</si>
  <si>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</si>
  <si>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</si>
  <si>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</si>
  <si>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</si>
  <si>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</si>
  <si>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</si>
  <si>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</si>
  <si>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</si>
  <si>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</si>
  <si>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</si>
  <si>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</si>
  <si>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</si>
  <si>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</si>
  <si>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</si>
  <si>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</si>
  <si>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</si>
  <si>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</si>
  <si>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</si>
  <si>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</si>
  <si>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</si>
  <si>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</si>
  <si>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</si>
  <si>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</si>
  <si>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</si>
  <si>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</si>
  <si>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</si>
  <si>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</si>
  <si>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</si>
  <si>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</si>
  <si>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</si>
  <si>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</si>
  <si>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</si>
  <si>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</si>
  <si>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</si>
  <si>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</si>
  <si>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</si>
  <si>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</si>
  <si>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</si>
  <si>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</si>
  <si>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</si>
  <si>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</si>
  <si>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</si>
  <si>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</si>
  <si>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</si>
  <si>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</si>
  <si>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</si>
  <si>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</si>
  <si>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</si>
  <si>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</si>
  <si>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</si>
  <si>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</si>
  <si>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</si>
  <si>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</si>
  <si>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</si>
  <si>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</si>
  <si>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</si>
  <si>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</si>
  <si>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</si>
  <si>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</si>
  <si>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</si>
  <si>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</si>
  <si>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</si>
  <si>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</si>
  <si>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</si>
  <si>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</si>
  <si>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</si>
  <si>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</si>
  <si>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</si>
  <si>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</si>
  <si>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</si>
  <si>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</si>
  <si>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</si>
  <si>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</si>
  <si>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</si>
  <si>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</si>
  <si>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</si>
  <si>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</si>
  <si>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</si>
  <si>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</si>
  <si>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</si>
  <si>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</si>
  <si>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</si>
  <si>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</si>
  <si>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</si>
  <si>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</si>
  <si>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</si>
  <si>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</si>
  <si>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</si>
  <si>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</si>
  <si>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</si>
  <si>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</si>
  <si>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</si>
  <si>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</si>
  <si>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</si>
  <si>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</si>
  <si>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</si>
  <si>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</si>
  <si>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</si>
  <si>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</si>
  <si>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</si>
  <si>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</si>
  <si>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</si>
  <si>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</si>
  <si>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</si>
  <si>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</si>
  <si>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</si>
  <si>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</si>
  <si>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</si>
  <si>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</si>
  <si>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</si>
  <si>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</si>
  <si>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</si>
  <si>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</si>
  <si>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</si>
  <si>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</si>
  <si>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</si>
  <si>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</si>
  <si>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</si>
  <si>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</si>
  <si>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</si>
  <si>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</si>
  <si>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</si>
  <si>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</si>
  <si>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</si>
  <si>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</si>
  <si>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</si>
  <si>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</si>
  <si>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</si>
  <si>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</si>
  <si>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</si>
  <si>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</si>
  <si>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</si>
  <si>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</si>
  <si>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</si>
  <si>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</si>
  <si>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</si>
  <si>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</si>
  <si>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</si>
  <si>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</si>
  <si>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</si>
  <si>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</si>
  <si>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</si>
  <si>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</si>
  <si>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</si>
  <si>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</si>
  <si>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</si>
  <si>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</si>
  <si>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</si>
  <si>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</si>
  <si>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</si>
  <si>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</si>
  <si>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</si>
  <si>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</si>
  <si>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</si>
  <si>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</si>
  <si>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</si>
  <si>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</si>
  <si>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</si>
  <si>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</si>
  <si>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</si>
  <si>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</si>
  <si>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</si>
  <si>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</si>
  <si>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</si>
  <si>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</si>
  <si>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</si>
  <si>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</si>
  <si>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</si>
  <si>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</si>
  <si>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</si>
  <si>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</si>
  <si>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</si>
  <si>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</si>
  <si>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</si>
  <si>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</si>
  <si>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</si>
  <si>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</si>
  <si>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</si>
  <si>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</si>
  <si>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</si>
  <si>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</si>
  <si>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</si>
  <si>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</si>
  <si>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</si>
  <si>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</si>
  <si>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</si>
  <si>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</si>
  <si>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</si>
  <si>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</si>
  <si>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</si>
  <si>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</si>
  <si>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</si>
  <si>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</si>
  <si>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</si>
  <si>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</si>
  <si>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</si>
  <si>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</si>
  <si>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</si>
  <si>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</si>
  <si>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</si>
  <si>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</si>
  <si>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</si>
  <si>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</si>
  <si>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</si>
  <si>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</si>
  <si>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</si>
  <si>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</si>
  <si>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</si>
  <si>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</si>
  <si>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</si>
  <si>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</si>
  <si>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</si>
  <si>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</si>
  <si>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</si>
  <si>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</si>
  <si>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</si>
  <si>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</si>
  <si>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</si>
  <si>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</si>
  <si>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</si>
  <si>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</si>
  <si>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</si>
  <si>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</si>
  <si>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</si>
  <si>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</si>
  <si>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</si>
  <si>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</si>
  <si>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</si>
  <si>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</si>
  <si>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</si>
  <si>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</si>
  <si>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</si>
  <si>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</si>
  <si>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</si>
  <si>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</si>
  <si>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</si>
  <si>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</si>
  <si>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</si>
  <si>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</si>
  <si>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</si>
  <si>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</si>
  <si>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</si>
  <si>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</si>
  <si>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</si>
  <si>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</si>
  <si>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</si>
  <si>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</si>
  <si>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</si>
  <si>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</si>
  <si>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</si>
  <si>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</si>
  <si>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</si>
  <si>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</si>
  <si>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</si>
  <si>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</si>
  <si>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</si>
  <si>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</si>
  <si>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</si>
  <si>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</si>
  <si>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</si>
  <si>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</si>
  <si>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</si>
  <si>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</si>
  <si>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</si>
  <si>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</si>
  <si>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</si>
  <si>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</si>
  <si>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</si>
  <si>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</si>
  <si>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</si>
  <si>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</si>
  <si>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</si>
  <si>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</si>
  <si>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</si>
  <si>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</si>
  <si>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</si>
  <si>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</si>
  <si>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</si>
  <si>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</si>
  <si>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</si>
  <si>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</si>
  <si>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</si>
  <si>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</si>
  <si>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</si>
  <si>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</si>
  <si>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</si>
  <si>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</si>
  <si>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</si>
  <si>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</si>
  <si>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</si>
  <si>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</si>
  <si>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</si>
  <si>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</si>
  <si>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</si>
  <si>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</si>
  <si>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</si>
  <si>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</si>
  <si>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</si>
  <si>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</si>
  <si>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</si>
  <si>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</si>
  <si>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</si>
  <si>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</si>
  <si>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</si>
  <si>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</si>
  <si>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</si>
  <si>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</si>
  <si>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</si>
  <si>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</si>
  <si>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</si>
  <si>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</si>
  <si>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</si>
  <si>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</si>
  <si>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</si>
  <si>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</si>
  <si>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</si>
  <si>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</si>
  <si>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</si>
  <si>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</si>
  <si>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</si>
  <si>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</si>
  <si>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</si>
  <si>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</si>
  <si>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</si>
  <si>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</si>
  <si>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</si>
  <si>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</si>
  <si>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</si>
  <si>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</si>
  <si>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</si>
  <si>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</si>
  <si>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</si>
  <si>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</si>
  <si>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</si>
  <si>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</si>
  <si>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</si>
  <si>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</si>
  <si>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</si>
  <si>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</si>
  <si>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</si>
  <si>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</si>
  <si>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</si>
  <si>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</si>
  <si>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</si>
  <si>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</si>
  <si>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</si>
  <si>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</si>
  <si>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</si>
  <si>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</si>
  <si>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</si>
  <si>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</si>
  <si>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</si>
  <si>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</si>
  <si>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</si>
  <si>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</si>
  <si>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</si>
  <si>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</si>
  <si>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</si>
  <si>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</si>
  <si>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</si>
  <si>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</si>
  <si>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</si>
  <si>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</si>
  <si>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</si>
  <si>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</si>
  <si>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</si>
  <si>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</si>
  <si>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</si>
  <si>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</si>
  <si>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</si>
  <si>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</si>
  <si>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</si>
  <si>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</si>
  <si>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</si>
  <si>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</si>
  <si>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</si>
  <si>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</si>
  <si>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</si>
  <si>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</si>
  <si>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</si>
  <si>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</si>
  <si>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</si>
  <si>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</si>
  <si>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</si>
  <si>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</si>
  <si>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</si>
  <si>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</si>
  <si>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</si>
  <si>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</si>
  <si>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</si>
  <si>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</si>
  <si>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</si>
  <si>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</si>
  <si>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</si>
  <si>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</si>
  <si>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</si>
  <si>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</si>
  <si>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</si>
  <si>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</si>
  <si>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</si>
  <si>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</si>
  <si>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</si>
  <si>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</si>
  <si>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</si>
  <si>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</si>
  <si>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</si>
  <si>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</si>
  <si>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</si>
  <si>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</si>
  <si>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</si>
  <si>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</si>
  <si>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</si>
  <si>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</si>
  <si>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</si>
  <si>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</si>
  <si>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</si>
  <si>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</si>
  <si>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</si>
  <si>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</si>
  <si>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</si>
  <si>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</si>
  <si>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</si>
  <si>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</si>
  <si>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</si>
  <si>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</si>
  <si>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</si>
  <si>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</si>
  <si>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</si>
  <si>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</si>
  <si>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</si>
  <si>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</si>
  <si>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</si>
  <si>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</si>
  <si>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</si>
  <si>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</si>
  <si>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</si>
  <si>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</si>
  <si>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</si>
  <si>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</si>
  <si>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</si>
  <si>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</si>
  <si>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</si>
  <si>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</si>
  <si>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</si>
  <si>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</si>
  <si>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</si>
  <si>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</si>
  <si>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</si>
  <si>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</si>
  <si>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</si>
  <si>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</si>
  <si>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</si>
  <si>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</si>
  <si>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</si>
  <si>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</si>
  <si>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</si>
  <si>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</si>
  <si>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</si>
  <si>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</si>
  <si>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</si>
  <si>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</si>
  <si>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</si>
  <si>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</si>
  <si>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</si>
  <si>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</si>
  <si>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</si>
  <si>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</si>
  <si>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</si>
  <si>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</si>
  <si>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</si>
  <si>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</si>
  <si>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</si>
  <si>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</si>
  <si>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</si>
  <si>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</si>
  <si>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</si>
  <si>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</si>
  <si>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</si>
  <si>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</si>
  <si>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</si>
  <si>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</si>
  <si>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</si>
  <si>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</si>
  <si>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</si>
  <si>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</si>
  <si>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</si>
  <si>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</si>
  <si>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</si>
  <si>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</si>
  <si>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</si>
  <si>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</si>
  <si>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</si>
  <si>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</si>
  <si>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</si>
  <si>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</si>
  <si>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</si>
  <si>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</si>
  <si>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</si>
  <si>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</si>
  <si>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</si>
  <si>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</si>
  <si>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</si>
  <si>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</si>
  <si>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</si>
  <si>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</si>
  <si>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</si>
  <si>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</si>
  <si>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</si>
  <si>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</si>
  <si>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</si>
  <si>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</si>
  <si>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</si>
  <si>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</si>
  <si>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</si>
  <si>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</si>
  <si>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</si>
  <si>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</si>
  <si>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</si>
  <si>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</si>
  <si>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</si>
  <si>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</si>
  <si>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</si>
  <si>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</si>
  <si>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</si>
  <si>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</si>
  <si>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</si>
  <si>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</si>
  <si>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</si>
  <si>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</si>
  <si>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</si>
  <si>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</si>
  <si>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</si>
  <si>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</si>
  <si>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</si>
  <si>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</si>
  <si>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</si>
  <si>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</si>
  <si>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</si>
  <si>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</si>
  <si>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</si>
  <si>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</si>
  <si>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</si>
  <si>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</si>
  <si>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</si>
  <si>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</si>
  <si>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</si>
  <si>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</si>
  <si>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</si>
  <si>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</si>
  <si>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</si>
  <si>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</si>
  <si>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</si>
  <si>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</si>
  <si>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</si>
  <si>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</si>
  <si>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</si>
  <si>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</si>
  <si>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</si>
  <si>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</si>
  <si>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</si>
  <si>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</si>
  <si>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</si>
  <si>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</si>
  <si>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</si>
  <si>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</si>
  <si>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</si>
  <si>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</si>
  <si>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</si>
  <si>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</si>
  <si>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</si>
  <si>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</si>
  <si>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</si>
  <si>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</si>
  <si>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</si>
  <si>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</si>
  <si>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</si>
  <si>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</si>
  <si>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</si>
  <si>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</si>
  <si>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</si>
  <si>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</si>
  <si>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</si>
  <si>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</si>
  <si>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</si>
  <si>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</si>
  <si>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</si>
  <si>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</si>
  <si>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</si>
  <si>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</si>
  <si>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</si>
  <si>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</si>
  <si>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</si>
  <si>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</si>
  <si>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</si>
  <si>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</si>
  <si>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</si>
  <si>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</si>
  <si>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</si>
  <si>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</si>
  <si>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</si>
  <si>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</si>
  <si>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</si>
  <si>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</si>
  <si>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</si>
  <si>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</si>
  <si>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</si>
  <si>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</si>
  <si>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</si>
  <si>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</si>
  <si>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</si>
  <si>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</si>
  <si>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</si>
  <si>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</si>
  <si>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</si>
  <si>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</si>
  <si>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</si>
  <si>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</si>
  <si>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</si>
  <si>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</si>
  <si>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</si>
  <si>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</si>
  <si>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</si>
  <si>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</si>
  <si>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</si>
  <si>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</si>
  <si>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</si>
  <si>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</si>
  <si>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</si>
  <si>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</si>
  <si>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</si>
  <si>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</si>
  <si>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</si>
  <si>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</si>
  <si>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</si>
  <si>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</si>
  <si>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</si>
  <si>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</si>
  <si>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</si>
  <si>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</si>
  <si>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</si>
  <si>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</si>
  <si>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</si>
  <si>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</si>
  <si>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</si>
  <si>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</si>
  <si>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</si>
  <si>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</si>
  <si>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</si>
  <si>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</si>
  <si>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</si>
  <si>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</si>
  <si>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</si>
  <si>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</si>
  <si>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</si>
  <si>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</si>
  <si>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</si>
  <si>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</si>
  <si>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</si>
  <si>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</si>
  <si>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</si>
  <si>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</si>
  <si>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</si>
  <si>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</si>
  <si>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</si>
  <si>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</si>
  <si>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</si>
  <si>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</si>
  <si>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</si>
  <si>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</si>
  <si>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</si>
  <si>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</si>
  <si>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</si>
  <si>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</si>
  <si>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</si>
  <si>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</si>
  <si>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</si>
  <si>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</si>
  <si>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</si>
  <si>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</si>
  <si>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</si>
  <si>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</si>
  <si>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</si>
  <si>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</si>
  <si>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</si>
  <si>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</si>
  <si>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</si>
  <si>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</si>
  <si>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</si>
  <si>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</si>
  <si>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</si>
  <si>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</si>
  <si>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</si>
  <si>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</si>
  <si>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</si>
  <si>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</si>
  <si>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</si>
  <si>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</si>
  <si>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</si>
  <si>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</si>
  <si>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</si>
  <si>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</si>
  <si>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</si>
  <si>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</si>
  <si>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</si>
  <si>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</si>
  <si>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</si>
  <si>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</si>
  <si>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</si>
  <si>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</si>
  <si>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</si>
  <si>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</si>
  <si>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</si>
  <si>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</si>
  <si>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</si>
  <si>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</si>
  <si>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</si>
  <si>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</si>
  <si>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</si>
  <si>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</si>
  <si>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</si>
  <si>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</si>
  <si>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</si>
  <si>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</si>
  <si>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</si>
  <si>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</si>
  <si>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</si>
  <si>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</si>
  <si>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</si>
  <si>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</si>
  <si>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</si>
  <si>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</si>
  <si>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</si>
  <si>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</si>
  <si>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</si>
  <si>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</si>
  <si>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</si>
  <si>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</si>
  <si>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</si>
  <si>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</si>
  <si>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</si>
  <si>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</si>
  <si>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</si>
  <si>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</si>
  <si>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</si>
  <si>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</si>
  <si>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</si>
  <si>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</si>
  <si>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</si>
  <si>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</si>
  <si>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</si>
  <si>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</si>
  <si>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</si>
  <si>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</si>
  <si>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</si>
  <si>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</si>
  <si>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</si>
  <si>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</si>
  <si>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</si>
  <si>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</si>
  <si>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</si>
  <si>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</si>
  <si>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</si>
  <si>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</si>
  <si>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</si>
  <si>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</si>
  <si>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</si>
  <si>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</si>
  <si>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</si>
  <si>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</si>
  <si>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</si>
  <si>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</si>
  <si>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</si>
  <si>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</si>
  <si>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</si>
  <si>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</si>
  <si>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</si>
  <si>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</si>
  <si>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</si>
  <si>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</si>
  <si>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</si>
  <si>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</si>
  <si>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</si>
  <si>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</si>
  <si>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</si>
  <si>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</si>
  <si>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</si>
  <si>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</si>
  <si>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</si>
  <si>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</si>
  <si>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</si>
  <si>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</si>
  <si>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</si>
  <si>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</si>
  <si>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</si>
  <si>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</si>
  <si>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</si>
  <si>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</si>
  <si>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</si>
  <si>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</si>
  <si>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</si>
  <si>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</si>
  <si>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</si>
  <si>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</si>
  <si>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</si>
  <si>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</si>
  <si>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</si>
  <si>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</si>
  <si>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</si>
  <si>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</si>
  <si>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</si>
  <si>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</si>
  <si>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</si>
  <si>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</si>
  <si>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</si>
  <si>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</si>
  <si>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</si>
  <si>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</si>
  <si>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</si>
  <si>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</si>
  <si>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</si>
  <si>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</si>
  <si>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</si>
  <si>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</si>
  <si>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</si>
  <si>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</si>
  <si>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</si>
  <si>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</si>
  <si>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</si>
  <si>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</si>
  <si>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</si>
  <si>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</si>
  <si>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</si>
  <si>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</si>
  <si>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</si>
  <si>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</si>
  <si>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</si>
  <si>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</si>
  <si>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</si>
  <si>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</si>
  <si>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</si>
  <si>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</si>
  <si>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</si>
  <si>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</si>
  <si>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</si>
  <si>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</si>
  <si>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</si>
  <si>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</si>
  <si>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</si>
  <si>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</si>
  <si>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</si>
  <si>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</si>
  <si>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</si>
  <si>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</si>
  <si>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</si>
  <si>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</si>
  <si>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</si>
  <si>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</si>
  <si>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</si>
  <si>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</si>
  <si>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</si>
  <si>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</si>
  <si>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</si>
  <si>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</si>
  <si>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</si>
  <si>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</si>
  <si>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</si>
  <si>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</si>
  <si>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</si>
  <si>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</si>
  <si>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</si>
  <si>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</si>
  <si>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</si>
  <si>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</si>
  <si>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</si>
  <si>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</si>
  <si>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</si>
  <si>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</si>
  <si>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</si>
  <si>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</si>
  <si>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</si>
  <si>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</si>
  <si>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</si>
  <si>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</si>
  <si>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</si>
  <si>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</si>
  <si>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</si>
  <si>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</si>
  <si>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</si>
  <si>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</si>
  <si>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</si>
  <si>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</si>
  <si>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</si>
  <si>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</si>
  <si>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</si>
  <si>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</si>
  <si>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</si>
  <si>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</si>
  <si>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</si>
  <si>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</si>
  <si>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</si>
  <si>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</si>
  <si>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</si>
  <si>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</si>
  <si>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</si>
  <si>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</si>
  <si>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</si>
  <si>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</si>
  <si>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</si>
  <si>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</si>
  <si>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</si>
  <si>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</si>
  <si>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</si>
  <si>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</si>
  <si>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</si>
  <si>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</si>
  <si>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</si>
  <si>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</si>
  <si>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</si>
  <si>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</si>
  <si>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</si>
  <si>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</si>
  <si>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</si>
  <si>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</si>
  <si>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</si>
  <si>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</si>
  <si>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</si>
  <si>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</si>
  <si>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</si>
  <si>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</si>
  <si>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</si>
  <si>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</si>
  <si>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</si>
  <si>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</si>
  <si>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</si>
  <si>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</si>
  <si>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</si>
  <si>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</si>
  <si>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</si>
  <si>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</si>
  <si>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</si>
  <si>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</si>
  <si>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</si>
  <si>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</si>
  <si>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</si>
  <si>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</si>
  <si>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</si>
  <si>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</si>
  <si>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</si>
  <si>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</si>
  <si>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</si>
  <si>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</si>
  <si>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</si>
  <si>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</si>
  <si>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</si>
  <si>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</si>
  <si>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</si>
  <si>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</si>
  <si>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</si>
  <si>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</si>
  <si>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</si>
  <si>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</si>
  <si>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</si>
  <si>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</si>
  <si>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</si>
  <si>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</si>
  <si>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</si>
  <si>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</si>
  <si>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</si>
  <si>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</si>
  <si>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</si>
  <si>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</si>
  <si>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</si>
  <si>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</si>
  <si>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</si>
  <si>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</si>
  <si>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</si>
  <si>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</si>
  <si>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</si>
  <si>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</si>
  <si>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</si>
  <si>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</si>
  <si>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</si>
  <si>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</si>
  <si>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</si>
  <si>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</si>
  <si>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</si>
  <si>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</si>
  <si>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</si>
  <si>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</si>
  <si>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</si>
  <si>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</si>
  <si>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</si>
  <si>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</si>
  <si>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</si>
  <si>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</si>
  <si>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</si>
  <si>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</si>
  <si>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</si>
  <si>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</si>
  <si>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</si>
  <si>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</si>
  <si>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</si>
  <si>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</si>
  <si>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</si>
  <si>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</si>
  <si>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</si>
  <si>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</si>
  <si>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</si>
  <si>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</si>
  <si>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</si>
  <si>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</si>
  <si>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</si>
  <si>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</si>
  <si>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</si>
  <si>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</si>
  <si>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</si>
  <si>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</si>
  <si>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</si>
  <si>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</si>
  <si>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</si>
  <si>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</si>
  <si>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</si>
  <si>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</si>
  <si>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</si>
  <si>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</si>
  <si>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</si>
  <si>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</si>
  <si>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</si>
  <si>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</si>
  <si>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</si>
  <si>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</si>
  <si>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</si>
  <si>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</si>
  <si>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</si>
  <si>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</si>
  <si>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</si>
  <si>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</si>
  <si>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</si>
  <si>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</si>
  <si>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</si>
  <si>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</si>
  <si>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</si>
  <si>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</si>
  <si>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</si>
  <si>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</si>
  <si>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</si>
  <si>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</si>
  <si>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</si>
  <si>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</si>
  <si>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</si>
  <si>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</si>
  <si>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</si>
  <si>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</si>
  <si>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</si>
  <si>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</si>
  <si>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</si>
  <si>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</si>
  <si>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</si>
  <si>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</si>
  <si>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</si>
  <si>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</si>
  <si>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</si>
  <si>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</si>
  <si>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</si>
  <si>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</si>
  <si>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</si>
  <si>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</si>
  <si>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</si>
  <si>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</si>
  <si>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</si>
  <si>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</si>
  <si>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</si>
  <si>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</si>
  <si>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</si>
  <si>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</si>
  <si>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</si>
  <si>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</si>
  <si>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</si>
  <si>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</si>
  <si>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</si>
  <si>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</si>
  <si>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</si>
  <si>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</si>
  <si>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</si>
  <si>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</si>
  <si>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</si>
  <si>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</si>
  <si>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</si>
  <si>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</si>
  <si>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</si>
  <si>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</si>
  <si>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</si>
  <si>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</si>
  <si>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</si>
  <si>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</si>
  <si>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</si>
  <si>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</si>
  <si>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</si>
  <si>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</si>
  <si>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</si>
  <si>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</si>
  <si>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</si>
  <si>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</si>
  <si>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</si>
  <si>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</si>
  <si>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</si>
  <si>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</si>
  <si>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</si>
  <si>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</si>
  <si>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</si>
  <si>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</si>
  <si>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</si>
  <si>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</si>
  <si>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</si>
  <si>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</si>
  <si>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</si>
  <si>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</si>
  <si>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</si>
  <si>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</si>
  <si>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</si>
  <si>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</si>
  <si>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</si>
  <si>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</si>
  <si>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</si>
  <si>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</si>
  <si>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</si>
  <si>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</si>
  <si>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</si>
  <si>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</si>
  <si>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</si>
  <si>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</si>
  <si>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</si>
  <si>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</si>
  <si>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</si>
  <si>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</si>
  <si>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</si>
  <si>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</si>
  <si>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</si>
  <si>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</si>
  <si>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</si>
  <si>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</si>
  <si>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</si>
  <si>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</si>
  <si>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</si>
  <si>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</si>
  <si>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</si>
  <si>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</si>
  <si>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</si>
  <si>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</si>
  <si>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</si>
  <si>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</si>
  <si>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</si>
  <si>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</si>
  <si>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</si>
  <si>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</si>
  <si>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</si>
  <si>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</si>
  <si>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</si>
  <si>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</si>
  <si>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</si>
  <si>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</si>
  <si>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</si>
  <si>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</si>
  <si>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</si>
  <si>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</si>
  <si>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</si>
  <si>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</si>
  <si>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</si>
  <si>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</si>
  <si>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</si>
  <si>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</si>
  <si>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</si>
  <si>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</si>
  <si>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</si>
  <si>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</si>
  <si>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</si>
  <si>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</si>
  <si>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</si>
  <si>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</si>
  <si>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</si>
  <si>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</si>
  <si>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</si>
  <si>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</si>
  <si>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</si>
  <si>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</si>
  <si>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</si>
  <si>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</si>
  <si>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</si>
  <si>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</si>
  <si>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</si>
  <si>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</si>
  <si>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</si>
  <si>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</si>
  <si>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</si>
  <si>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</si>
  <si>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</si>
  <si>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</si>
  <si>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</si>
  <si>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</si>
  <si>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</si>
  <si>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</si>
  <si>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</si>
  <si>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</si>
  <si>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</si>
  <si>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</si>
  <si>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</si>
  <si>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</si>
  <si>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</si>
  <si>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</si>
  <si>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</si>
  <si>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</si>
  <si>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</si>
  <si>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</si>
  <si>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</si>
  <si>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</si>
  <si>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</si>
  <si>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</si>
  <si>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</si>
  <si>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</si>
  <si>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</si>
  <si>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</si>
  <si>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</si>
  <si>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</si>
  <si>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</si>
  <si>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</si>
  <si>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</si>
  <si>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</si>
  <si>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</si>
  <si>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</si>
  <si>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</si>
  <si>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</si>
  <si>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</si>
  <si>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</si>
  <si>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</si>
  <si>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</si>
  <si>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</si>
  <si>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</si>
  <si>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</si>
  <si>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</si>
  <si>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</si>
  <si>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</si>
  <si>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</si>
  <si>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</si>
  <si>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</si>
  <si>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</si>
  <si>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</si>
  <si>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</si>
  <si>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</si>
  <si>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</si>
  <si>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</si>
  <si>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</si>
  <si>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</si>
  <si>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</si>
  <si>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</si>
  <si>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</si>
  <si>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</si>
  <si>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</si>
  <si>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</si>
  <si>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</si>
  <si>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</si>
  <si>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</si>
  <si>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</si>
  <si>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</si>
  <si>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</si>
  <si>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</si>
  <si>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</si>
  <si>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</si>
  <si>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</si>
  <si>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</si>
  <si>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</si>
  <si>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</si>
  <si>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</si>
  <si>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</si>
  <si>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</si>
  <si>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</si>
  <si>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</si>
  <si>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</si>
  <si>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</si>
  <si>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</si>
  <si>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</si>
  <si>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</si>
  <si>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</si>
  <si>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</si>
  <si>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</si>
  <si>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</si>
  <si>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</si>
  <si>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</si>
  <si>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</si>
  <si>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</si>
  <si>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</si>
  <si>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</si>
  <si>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</si>
  <si>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</si>
  <si>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</si>
  <si>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</si>
  <si>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</si>
  <si>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</si>
  <si>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</si>
  <si>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</si>
  <si>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</si>
  <si>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</si>
  <si>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</si>
  <si>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</si>
  <si>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</si>
  <si>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</si>
  <si>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</si>
  <si>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</si>
  <si>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</si>
  <si>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</si>
  <si>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</si>
  <si>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</si>
  <si>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</si>
  <si>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</si>
  <si>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</si>
  <si>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</si>
  <si>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</si>
  <si>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</si>
  <si>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</si>
  <si>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</si>
  <si>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</si>
  <si>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</si>
  <si>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</si>
  <si>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</si>
  <si>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</si>
  <si>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</si>
  <si>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</si>
  <si>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</si>
  <si>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</si>
  <si>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</si>
  <si>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</si>
  <si>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</si>
  <si>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</si>
  <si>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</si>
  <si>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</si>
  <si>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</si>
  <si>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</si>
  <si>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</si>
  <si>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</si>
  <si>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</si>
  <si>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</si>
  <si>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</si>
  <si>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</si>
  <si>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</si>
  <si>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</si>
  <si>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</si>
  <si>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</si>
  <si>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</si>
  <si>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</si>
  <si>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</si>
  <si>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</si>
  <si>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</si>
  <si>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</si>
  <si>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</si>
  <si>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</si>
  <si>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</si>
  <si>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</si>
  <si>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</si>
  <si>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</si>
  <si>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</si>
  <si>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</si>
  <si>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</si>
  <si>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</si>
  <si>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</si>
  <si>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</si>
  <si>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</si>
  <si>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</si>
  <si>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</si>
  <si>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</si>
  <si>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</si>
  <si>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</si>
  <si>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</si>
  <si>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</si>
  <si>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</si>
  <si>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</si>
  <si>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</si>
  <si>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</si>
  <si>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</si>
  <si>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</si>
  <si>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</si>
  <si>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</si>
  <si>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</si>
  <si>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</si>
  <si>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</si>
  <si>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</si>
  <si>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</si>
  <si>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</si>
  <si>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</si>
  <si>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</si>
  <si>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</si>
  <si>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</si>
  <si>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</si>
  <si>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</si>
  <si>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</si>
  <si>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</si>
  <si>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</si>
  <si>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</si>
  <si>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</si>
  <si>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</si>
  <si>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</si>
  <si>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</si>
  <si>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</si>
  <si>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</si>
  <si>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</si>
  <si>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</si>
  <si>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</si>
  <si>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</si>
  <si>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</si>
  <si>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</si>
  <si>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</si>
  <si>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</si>
  <si>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</si>
  <si>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</si>
  <si>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</si>
  <si>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</si>
  <si>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</si>
  <si>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</si>
  <si>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</si>
  <si>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</si>
  <si>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</si>
  <si>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</si>
  <si>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</si>
  <si>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</si>
  <si>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</si>
  <si>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</si>
  <si>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</si>
  <si>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</si>
  <si>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</si>
  <si>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</si>
  <si>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</si>
  <si>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</si>
  <si>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</si>
  <si>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</si>
  <si>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</si>
  <si>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</si>
  <si>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</si>
  <si>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</si>
  <si>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</si>
  <si>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</si>
  <si>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</si>
  <si>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</si>
  <si>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</si>
  <si>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</si>
  <si>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</si>
  <si>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</si>
  <si>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</si>
  <si>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</si>
  <si>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</si>
  <si>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</si>
  <si>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</si>
  <si>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</si>
  <si>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</si>
  <si>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</si>
  <si>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</si>
  <si>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</si>
  <si>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</si>
  <si>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</si>
  <si>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</si>
  <si>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</si>
  <si>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</si>
  <si>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</si>
  <si>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</si>
  <si>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</si>
  <si>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</si>
  <si>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</si>
  <si>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</si>
  <si>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</si>
  <si>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</si>
  <si>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</si>
  <si>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</si>
  <si>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</si>
  <si>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</si>
  <si>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</si>
  <si>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</si>
  <si>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</si>
  <si>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</si>
  <si>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</si>
  <si>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</si>
  <si>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</si>
  <si>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</si>
  <si>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</si>
  <si>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</si>
  <si>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</si>
  <si>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</si>
  <si>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</si>
  <si>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</si>
  <si>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</si>
  <si>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</si>
  <si>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</si>
  <si>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</si>
  <si>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</si>
  <si>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</si>
  <si>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</si>
  <si>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</si>
  <si>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</si>
  <si>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</si>
  <si>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</si>
  <si>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</si>
  <si>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</si>
  <si>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</si>
  <si>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</si>
  <si>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</si>
  <si>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</si>
  <si>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</si>
  <si>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</si>
  <si>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</si>
  <si>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</si>
  <si>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</si>
  <si>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</si>
  <si>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</si>
  <si>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</si>
  <si>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</si>
  <si>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</si>
  <si>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</si>
  <si>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</si>
  <si>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</si>
  <si>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</si>
  <si>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</si>
  <si>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</si>
  <si>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</si>
  <si>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</si>
  <si>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</si>
  <si>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</si>
  <si>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</si>
  <si>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</si>
  <si>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</si>
  <si>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</si>
  <si>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</si>
  <si>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</si>
  <si>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</si>
  <si>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</si>
  <si>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</si>
  <si>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</si>
  <si>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</si>
  <si>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</si>
  <si>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</si>
  <si>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</si>
  <si>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</si>
  <si>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</si>
  <si>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</si>
  <si>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</si>
  <si>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</si>
  <si>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</si>
  <si>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</si>
  <si>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</si>
  <si>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</si>
  <si>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</si>
  <si>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</si>
  <si>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</si>
  <si>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</si>
  <si>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</si>
  <si>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</si>
  <si>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</si>
  <si>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</si>
  <si>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</si>
  <si>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</si>
  <si>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</si>
  <si>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</si>
  <si>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</si>
  <si>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</si>
  <si>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</si>
  <si>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</si>
  <si>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</si>
  <si>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</si>
  <si>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</si>
  <si>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</si>
  <si>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</si>
  <si>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</si>
  <si>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</si>
  <si>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</si>
  <si>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</si>
  <si>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</si>
  <si>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</si>
  <si>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</si>
  <si>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</si>
  <si>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</si>
  <si>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</si>
  <si>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</si>
  <si>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</si>
  <si>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</si>
  <si>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</si>
  <si>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</si>
  <si>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</si>
  <si>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</si>
  <si>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</si>
  <si>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</si>
  <si>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</si>
  <si>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</si>
  <si>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</si>
  <si>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</si>
  <si>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</si>
  <si>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</si>
  <si>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</si>
  <si>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</si>
  <si>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</si>
  <si>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</si>
  <si>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</si>
  <si>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</si>
  <si>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</si>
  <si>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</si>
  <si>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</si>
  <si>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</si>
  <si>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</si>
  <si>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</si>
  <si>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</si>
  <si>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</si>
  <si>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</si>
  <si>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</si>
  <si>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</si>
  <si>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</si>
  <si>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</si>
  <si>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</si>
  <si>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</si>
  <si>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</si>
  <si>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</si>
  <si>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</si>
  <si>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</si>
  <si>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</si>
  <si>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</si>
  <si>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</si>
  <si>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</si>
  <si>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</si>
  <si>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</si>
  <si>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</si>
  <si>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</si>
  <si>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</si>
  <si>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</si>
  <si>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</si>
  <si>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</si>
  <si>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</si>
  <si>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</si>
  <si>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</si>
  <si>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</si>
  <si>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</si>
  <si>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</si>
  <si>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</si>
  <si>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</si>
  <si>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</si>
  <si>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</si>
  <si>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</si>
  <si>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</si>
  <si>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</si>
  <si>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</si>
  <si>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</si>
  <si>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</si>
  <si>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</si>
  <si>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</si>
  <si>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</si>
  <si>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</si>
  <si>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</si>
  <si>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</si>
  <si>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</si>
  <si>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</si>
  <si>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</si>
  <si>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</si>
  <si>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</si>
  <si>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</si>
  <si>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</si>
  <si>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</si>
  <si>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</si>
  <si>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</si>
  <si>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</si>
  <si>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</si>
  <si>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</si>
  <si>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</si>
  <si>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</si>
  <si>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</si>
  <si>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</si>
  <si>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</si>
  <si>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</si>
  <si>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</si>
  <si>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</si>
  <si>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</si>
  <si>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</si>
  <si>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</si>
  <si>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</si>
  <si>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</si>
  <si>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</si>
  <si>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</si>
  <si>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</si>
  <si>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</si>
  <si>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</si>
  <si>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</si>
  <si>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</si>
  <si>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</si>
  <si>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</si>
  <si>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</si>
  <si>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</si>
  <si>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</si>
  <si>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</si>
  <si>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</si>
  <si>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</si>
  <si>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</si>
  <si>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</si>
  <si>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</si>
  <si>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</si>
  <si>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</si>
  <si>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</si>
  <si>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</si>
  <si>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</si>
  <si>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</si>
  <si>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</si>
  <si>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</si>
  <si>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</si>
  <si>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</si>
  <si>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</si>
  <si>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</si>
  <si>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</si>
  <si>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</si>
  <si>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</si>
  <si>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</si>
  <si>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</si>
  <si>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</si>
  <si>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</si>
  <si>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</si>
  <si>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</si>
  <si>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</si>
  <si>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</si>
  <si>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</si>
  <si>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</si>
  <si>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</si>
  <si>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</si>
  <si>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</si>
  <si>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</si>
  <si>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</si>
  <si>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</si>
  <si>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</si>
  <si>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</si>
  <si>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</si>
  <si>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</si>
  <si>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</si>
  <si>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</si>
  <si>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</si>
  <si>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</si>
  <si>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</si>
  <si>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</si>
  <si>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</si>
  <si>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</si>
  <si>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</si>
  <si>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</si>
  <si>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</si>
  <si>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</si>
  <si>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</si>
  <si>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</si>
  <si>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</si>
  <si>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</si>
  <si>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</si>
  <si>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</si>
  <si>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</si>
  <si>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</si>
  <si>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</si>
  <si>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</si>
  <si>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</si>
  <si>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</si>
  <si>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</si>
  <si>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</si>
  <si>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</si>
  <si>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</si>
  <si>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</si>
  <si>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</si>
  <si>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</si>
  <si>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</si>
  <si>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</si>
  <si>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</si>
  <si>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</si>
  <si>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</si>
  <si>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</si>
  <si>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</si>
  <si>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</si>
  <si>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</si>
  <si>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</si>
  <si>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</si>
  <si>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</si>
  <si>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</si>
  <si>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</si>
  <si>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</si>
  <si>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</si>
  <si>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</si>
  <si>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</si>
  <si>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</si>
  <si>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</si>
  <si>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</si>
  <si>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</si>
  <si>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</si>
  <si>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</si>
  <si>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</si>
  <si>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</si>
  <si>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</si>
  <si>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</si>
  <si>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</si>
  <si>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</si>
  <si>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</si>
  <si>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</si>
  <si>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</si>
  <si>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</si>
  <si>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</si>
  <si>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</si>
  <si>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</si>
  <si>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</si>
  <si>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</si>
  <si>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</si>
  <si>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</si>
  <si>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</si>
  <si>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</si>
  <si>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</si>
  <si>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</si>
  <si>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</si>
  <si>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</si>
  <si>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</si>
  <si>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</si>
  <si>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</si>
  <si>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</si>
  <si>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</si>
  <si>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</si>
  <si>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</si>
  <si>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</si>
  <si>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</si>
  <si>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</si>
  <si>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</si>
  <si>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</si>
  <si>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</si>
  <si>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</si>
  <si>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</si>
  <si>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</si>
  <si>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</si>
  <si>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</si>
  <si>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</si>
  <si>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</si>
  <si>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</si>
  <si>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</si>
  <si>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</si>
  <si>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</si>
  <si>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</si>
  <si>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</si>
  <si>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</si>
  <si>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</si>
  <si>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</si>
  <si>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</si>
  <si>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</si>
  <si>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</si>
  <si>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</si>
  <si>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</si>
  <si>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</si>
  <si>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</si>
  <si>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</si>
  <si>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</si>
  <si>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</si>
  <si>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</si>
  <si>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</si>
  <si>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</si>
  <si>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</si>
  <si>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</si>
  <si>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</si>
  <si>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</si>
  <si>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</si>
  <si>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</si>
  <si>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</si>
  <si>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</si>
  <si>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</si>
  <si>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</si>
  <si>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</si>
  <si>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</si>
  <si>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</si>
  <si>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</si>
  <si>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</si>
  <si>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</si>
  <si>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</si>
  <si>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</si>
  <si>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</si>
  <si>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</si>
  <si>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</si>
  <si>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</si>
  <si>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</si>
  <si>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</si>
  <si>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</si>
  <si>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</si>
  <si>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</si>
  <si>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</si>
  <si>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</si>
  <si>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</si>
  <si>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</si>
  <si>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</si>
  <si>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</si>
  <si>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</si>
  <si>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</si>
  <si>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</si>
  <si>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</si>
  <si>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</si>
  <si>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</si>
  <si>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</si>
  <si>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</si>
  <si>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</si>
  <si>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</si>
  <si>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</si>
  <si>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</si>
  <si>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</si>
  <si>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</si>
  <si>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</si>
  <si>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</si>
  <si>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</si>
  <si>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</si>
  <si>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</si>
  <si>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</si>
  <si>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</si>
  <si>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</si>
  <si>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</si>
  <si>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</si>
  <si>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</si>
  <si>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</si>
  <si>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</si>
  <si>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</si>
  <si>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</si>
  <si>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</si>
  <si>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</si>
  <si>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</si>
  <si>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</si>
  <si>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</si>
  <si>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</si>
  <si>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</si>
  <si>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</si>
  <si>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</si>
  <si>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</si>
  <si>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</si>
  <si>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</si>
  <si>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</si>
  <si>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</si>
  <si>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</si>
  <si>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</si>
  <si>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</si>
  <si>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</si>
  <si>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</si>
  <si>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</si>
  <si>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</si>
  <si>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</si>
  <si>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</si>
  <si>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</si>
  <si>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</si>
  <si>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</si>
  <si>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</si>
  <si>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</si>
  <si>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</si>
  <si>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</si>
  <si>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</si>
  <si>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</si>
  <si>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</si>
  <si>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</si>
  <si>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</si>
  <si>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</si>
  <si>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</si>
  <si>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</si>
  <si>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</si>
  <si>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</si>
  <si>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</si>
  <si>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</si>
  <si>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</si>
  <si>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</si>
  <si>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</si>
  <si>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</si>
  <si>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</si>
  <si>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</si>
  <si>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</si>
  <si>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</si>
  <si>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</si>
  <si>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</si>
  <si>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</si>
  <si>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</si>
  <si>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</si>
  <si>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</si>
  <si>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</si>
  <si>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</si>
  <si>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</si>
  <si>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</si>
  <si>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</si>
  <si>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</si>
  <si>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</si>
  <si>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</si>
  <si>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</si>
  <si>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</si>
  <si>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</si>
  <si>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</si>
  <si>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</si>
  <si>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</si>
  <si>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</si>
  <si>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</si>
  <si>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</si>
  <si>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</si>
  <si>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</si>
  <si>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</si>
  <si>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</si>
  <si>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</si>
  <si>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</si>
  <si>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</si>
  <si>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</si>
  <si>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</si>
  <si>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</si>
  <si>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</si>
  <si>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</si>
  <si>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</si>
  <si>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</si>
  <si>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</si>
  <si>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</si>
  <si>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</si>
  <si>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</si>
  <si>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</si>
  <si>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</si>
  <si>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</si>
  <si>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</si>
  <si>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</si>
  <si>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</si>
  <si>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</si>
  <si>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</si>
  <si>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</si>
  <si>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</si>
  <si>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</si>
  <si>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</si>
  <si>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</si>
  <si>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</si>
  <si>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</si>
  <si>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</si>
  <si>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</si>
  <si>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</si>
  <si>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</si>
  <si>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</si>
  <si>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</si>
  <si>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</si>
  <si>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</si>
  <si>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</si>
  <si>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</si>
  <si>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</si>
  <si>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</si>
  <si>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</si>
  <si>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</si>
  <si>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</si>
  <si>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</si>
  <si>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</si>
  <si>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</si>
  <si>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</si>
  <si>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</si>
  <si>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</si>
  <si>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</si>
  <si>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</si>
  <si>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</si>
  <si>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</si>
  <si>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</si>
  <si>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</si>
  <si>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</si>
  <si>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</si>
  <si>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</si>
  <si>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</si>
  <si>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</si>
  <si>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</si>
  <si>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</si>
  <si>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</si>
  <si>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</si>
  <si>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</si>
  <si>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</si>
  <si>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</si>
  <si>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</si>
  <si>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</si>
  <si>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</si>
  <si>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</si>
  <si>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</si>
  <si>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</si>
  <si>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</si>
  <si>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</si>
  <si>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</si>
  <si>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</si>
  <si>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</si>
  <si>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</si>
  <si>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</si>
  <si>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</si>
  <si>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</si>
  <si>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</si>
  <si>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</si>
  <si>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</si>
  <si>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</si>
  <si>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</si>
  <si>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</si>
  <si>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</si>
  <si>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</si>
  <si>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</si>
  <si>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</si>
  <si>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</si>
  <si>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</si>
  <si>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</si>
  <si>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</si>
  <si>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</si>
  <si>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</si>
  <si>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</si>
  <si>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</si>
  <si>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</si>
  <si>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</si>
  <si>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</si>
  <si>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</si>
  <si>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</si>
  <si>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</si>
  <si>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</si>
  <si>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</si>
  <si>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</si>
  <si>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</si>
  <si>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</si>
  <si>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</si>
  <si>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</si>
  <si>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</si>
  <si>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</si>
  <si>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</si>
  <si>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</si>
  <si>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</si>
  <si>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</si>
  <si>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</si>
  <si>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</si>
  <si>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</si>
  <si>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</si>
  <si>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</si>
  <si>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</si>
  <si>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</si>
  <si>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</si>
  <si>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</si>
  <si>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</si>
  <si>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</si>
  <si>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</si>
  <si>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</si>
  <si>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</si>
  <si>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</si>
  <si>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</si>
  <si>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</si>
  <si>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</si>
  <si>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</si>
  <si>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</si>
  <si>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</si>
  <si>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</si>
  <si>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</si>
  <si>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</si>
  <si>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</si>
  <si>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</si>
  <si>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</si>
  <si>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</si>
  <si>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</si>
  <si>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</si>
  <si>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</si>
  <si>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</si>
  <si>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</si>
  <si>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</si>
  <si>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</si>
  <si>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</si>
  <si>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</si>
  <si>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</si>
  <si>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</si>
  <si>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</si>
  <si>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</si>
  <si>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</si>
  <si>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</si>
  <si>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</si>
  <si>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</si>
  <si>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</si>
  <si>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</si>
  <si>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</si>
  <si>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</si>
  <si>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</si>
  <si>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</si>
  <si>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</si>
  <si>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</si>
  <si>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</si>
  <si>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</si>
  <si>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</si>
  <si>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</si>
  <si>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</si>
  <si>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</si>
  <si>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</si>
  <si>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</si>
  <si>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</si>
  <si>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</si>
  <si>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</si>
  <si>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</si>
  <si>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</si>
  <si>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</si>
  <si>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</si>
  <si>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</si>
  <si>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</si>
  <si>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</si>
  <si>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</si>
  <si>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</si>
  <si>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</si>
  <si>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</si>
  <si>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</si>
  <si>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</si>
  <si>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</si>
  <si>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</si>
  <si>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</si>
  <si>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</si>
  <si>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</si>
  <si>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</si>
  <si>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</si>
  <si>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</si>
  <si>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</si>
  <si>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</si>
  <si>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</si>
  <si>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</si>
  <si>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</si>
  <si>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</si>
  <si>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</si>
  <si>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</si>
  <si>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</si>
  <si>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</si>
  <si>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</si>
  <si>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</si>
  <si>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</si>
  <si>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</si>
  <si>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</si>
  <si>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</si>
  <si>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</si>
  <si>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</si>
  <si>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</si>
  <si>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</si>
  <si>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</si>
  <si>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</si>
  <si>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</si>
  <si>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</si>
  <si>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</si>
  <si>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</si>
  <si>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</si>
  <si>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</si>
  <si>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</si>
  <si>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</si>
  <si>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</si>
  <si>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</si>
  <si>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</si>
  <si>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</si>
  <si>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</si>
  <si>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</si>
  <si>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</si>
  <si>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</si>
  <si>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</si>
  <si>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</si>
  <si>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</si>
  <si>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</si>
  <si>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</si>
  <si>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</si>
  <si>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</si>
  <si>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</si>
  <si>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</si>
  <si>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</si>
  <si>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</si>
  <si>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</si>
  <si>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</si>
  <si>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</si>
  <si>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</si>
  <si>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</si>
  <si>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</si>
  <si>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</si>
  <si>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</si>
  <si>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</si>
  <si>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</si>
  <si>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</si>
  <si>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</si>
  <si>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</si>
  <si>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</si>
  <si>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</si>
  <si>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</si>
  <si>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</si>
  <si>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</si>
  <si>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</si>
  <si>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</si>
  <si>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</si>
  <si>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</si>
  <si>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</si>
  <si>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</si>
  <si>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</si>
  <si>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</si>
  <si>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</si>
  <si>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</si>
  <si>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</si>
  <si>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</si>
  <si>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</si>
  <si>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</si>
  <si>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</si>
  <si>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</si>
  <si>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</si>
  <si>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</si>
  <si>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</si>
  <si>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</si>
  <si>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</si>
  <si>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</si>
  <si>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</si>
  <si>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</si>
  <si>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</si>
  <si>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</si>
  <si>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</si>
  <si>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</si>
  <si>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</si>
  <si>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</si>
  <si>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</si>
  <si>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</si>
  <si>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</si>
  <si>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</si>
  <si>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</si>
  <si>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</si>
  <si>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</si>
  <si>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</si>
  <si>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</si>
  <si>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</si>
  <si>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</si>
  <si>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</si>
  <si>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</si>
  <si>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</si>
  <si>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</si>
  <si>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</si>
  <si>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</si>
  <si>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</si>
  <si>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</si>
  <si>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</si>
  <si>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</si>
  <si>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</si>
  <si>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</si>
  <si>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</si>
  <si>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</si>
  <si>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</si>
  <si>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</si>
  <si>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</si>
  <si>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</si>
  <si>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</si>
  <si>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</si>
  <si>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</si>
  <si>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</si>
  <si>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</si>
  <si>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</si>
  <si>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</si>
  <si>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</si>
  <si>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</si>
  <si>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</si>
  <si>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</si>
  <si>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</si>
  <si>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</si>
  <si>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</si>
  <si>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</si>
  <si>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</si>
  <si>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</si>
  <si>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</si>
  <si>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</si>
  <si>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</si>
  <si>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</si>
  <si>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</si>
  <si>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</si>
  <si>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</si>
  <si>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</si>
  <si>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</si>
  <si>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</si>
  <si>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</si>
  <si>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</si>
  <si>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</si>
  <si>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</si>
  <si>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</si>
  <si>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</si>
  <si>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</si>
  <si>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</si>
  <si>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</si>
  <si>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</si>
  <si>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</si>
  <si>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</si>
  <si>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</si>
  <si>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</si>
  <si>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</si>
  <si>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</si>
  <si>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</si>
  <si>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</si>
  <si>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</si>
  <si>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</si>
  <si>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</si>
  <si>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</si>
  <si>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</si>
  <si>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</si>
  <si>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</si>
  <si>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</si>
  <si>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</si>
  <si>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</si>
  <si>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</si>
  <si>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</si>
  <si>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</si>
  <si>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</si>
  <si>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</si>
  <si>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</si>
  <si>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</si>
  <si>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</si>
  <si>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</si>
  <si>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</si>
  <si>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</si>
  <si>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</si>
  <si>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</si>
  <si>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</si>
  <si>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</si>
  <si>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</si>
  <si>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</si>
  <si>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</si>
  <si>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</si>
  <si>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</si>
  <si>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</si>
  <si>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</si>
  <si>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</si>
  <si>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</si>
  <si>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</si>
  <si>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</si>
  <si>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</si>
  <si>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</si>
  <si>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</si>
  <si>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</si>
  <si>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</si>
  <si>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</si>
  <si>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</si>
  <si>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</si>
  <si>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</si>
  <si>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</si>
  <si>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</si>
  <si>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</si>
  <si>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</si>
  <si>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</si>
  <si>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</si>
  <si>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</si>
  <si>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</si>
  <si>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</si>
  <si>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</si>
  <si>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</si>
  <si>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</si>
  <si>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</si>
  <si>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</si>
  <si>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</si>
  <si>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</si>
  <si>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</si>
  <si>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</si>
  <si>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</si>
  <si>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</si>
  <si>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</si>
  <si>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</si>
  <si>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</si>
  <si>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</si>
  <si>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</si>
  <si>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</si>
  <si>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</si>
  <si>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</si>
  <si>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</si>
  <si>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</si>
  <si>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</si>
  <si>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</si>
  <si>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</si>
  <si>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</si>
  <si>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</si>
  <si>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</si>
  <si>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</si>
  <si>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</si>
  <si>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</si>
  <si>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</si>
  <si>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</si>
  <si>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</si>
  <si>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</si>
  <si>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</si>
  <si>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</si>
  <si>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</si>
  <si>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</si>
  <si>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</si>
  <si>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</si>
  <si>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</si>
  <si>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</si>
  <si>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</si>
  <si>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</si>
  <si>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</si>
  <si>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</si>
  <si>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</si>
  <si>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</si>
  <si>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</si>
  <si>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</si>
  <si>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</si>
  <si>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</si>
  <si>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</si>
  <si>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</si>
  <si>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</si>
  <si>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</si>
  <si>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</si>
  <si>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</si>
  <si>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</si>
  <si>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</si>
  <si>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</si>
  <si>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</si>
  <si>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</si>
  <si>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</si>
  <si>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</si>
  <si>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</si>
  <si>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</si>
  <si>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</si>
  <si>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</si>
  <si>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</si>
  <si>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</si>
  <si>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</si>
  <si>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</si>
  <si>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</si>
  <si>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</si>
  <si>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</si>
  <si>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</si>
  <si>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</si>
  <si>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</si>
  <si>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</si>
  <si>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</si>
  <si>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</si>
  <si>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</si>
  <si>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</si>
  <si>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</si>
  <si>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</si>
  <si>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</si>
  <si>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</si>
  <si>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</si>
  <si>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</si>
  <si>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</si>
  <si>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</si>
  <si>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</si>
  <si>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</si>
  <si>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</si>
  <si>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</si>
  <si>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</si>
  <si>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</si>
  <si>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</si>
  <si>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</si>
  <si>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</si>
  <si>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</si>
  <si>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</si>
  <si>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</si>
  <si>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</si>
  <si>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</si>
  <si>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</si>
  <si>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</si>
  <si>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</si>
  <si>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</si>
  <si>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</si>
  <si>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</si>
  <si>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</si>
  <si>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</si>
  <si>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</si>
  <si>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</si>
  <si>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</si>
  <si>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</si>
  <si>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</si>
  <si>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</si>
  <si>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</si>
  <si>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</si>
  <si>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</si>
  <si>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</si>
  <si>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</si>
  <si>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</si>
  <si>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</si>
  <si>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</si>
  <si>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</si>
  <si>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</si>
  <si>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</si>
  <si>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</si>
  <si>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</si>
  <si>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</si>
  <si>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</si>
  <si>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</si>
  <si>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</si>
  <si>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</si>
  <si>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</si>
  <si>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</si>
  <si>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</si>
  <si>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</si>
  <si>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</si>
  <si>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</si>
  <si>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</si>
  <si>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</si>
  <si>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</si>
  <si>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</si>
  <si>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</si>
  <si>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</si>
  <si>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</si>
  <si>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</si>
  <si>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</si>
  <si>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</si>
  <si>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</si>
  <si>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</si>
  <si>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</si>
  <si>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</si>
  <si>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</si>
  <si>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</si>
  <si>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</si>
  <si>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</si>
  <si>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</si>
  <si>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</si>
  <si>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</si>
  <si>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</si>
  <si>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</si>
  <si>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</si>
  <si>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</si>
  <si>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</si>
  <si>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</si>
  <si>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</si>
  <si>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</si>
  <si>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</si>
  <si>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</si>
  <si>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</si>
  <si>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</si>
  <si>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</si>
  <si>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</si>
  <si>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</si>
  <si>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</si>
  <si>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</si>
  <si>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</si>
  <si>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</si>
  <si>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</si>
  <si>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</si>
  <si>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</si>
  <si>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</si>
  <si>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</si>
  <si>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</si>
  <si>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</si>
  <si>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</si>
  <si>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</si>
  <si>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</si>
  <si>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</si>
  <si>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</si>
  <si>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</si>
  <si>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</si>
  <si>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</si>
  <si>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</si>
  <si>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</si>
  <si>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</si>
  <si>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</si>
  <si>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</si>
  <si>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</si>
  <si>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</si>
  <si>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</si>
  <si>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</si>
  <si>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</si>
  <si>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</si>
  <si>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</si>
  <si>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</si>
  <si>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</si>
  <si>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</si>
  <si>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</si>
  <si>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</si>
  <si>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</si>
  <si>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</si>
  <si>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</si>
  <si>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</si>
  <si>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</si>
  <si>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</si>
  <si>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</si>
  <si>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</si>
  <si>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</si>
  <si>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</si>
  <si>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</si>
  <si>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</si>
  <si>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</si>
  <si>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</si>
  <si>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</si>
  <si>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</si>
  <si>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</si>
  <si>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</si>
  <si>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</si>
  <si>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</si>
  <si>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</si>
  <si>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</si>
  <si>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</si>
  <si>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</si>
  <si>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</si>
  <si>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</si>
  <si>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</si>
  <si>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</si>
  <si>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</si>
  <si>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</si>
  <si>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</si>
  <si>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</si>
  <si>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</si>
  <si>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</si>
  <si>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</si>
  <si>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</si>
  <si>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</si>
  <si>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</si>
  <si>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</si>
  <si>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</si>
  <si>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</si>
  <si>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</si>
  <si>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</si>
  <si>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</si>
  <si>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</si>
  <si>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</si>
  <si>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</si>
  <si>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</si>
  <si>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</si>
  <si>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</si>
  <si>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</si>
  <si>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</si>
  <si>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</si>
  <si>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</si>
  <si>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</si>
  <si>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</si>
  <si>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</si>
  <si>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</si>
  <si>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</si>
  <si>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</si>
  <si>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</si>
  <si>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</si>
  <si>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</si>
  <si>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</si>
  <si>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</si>
  <si>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</si>
  <si>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</si>
  <si>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</si>
  <si>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</si>
  <si>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</si>
  <si>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</si>
  <si>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</si>
  <si>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</si>
  <si>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</si>
  <si>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</si>
  <si>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</si>
  <si>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</si>
  <si>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</si>
  <si>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</si>
  <si>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</si>
  <si>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</si>
  <si>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</si>
  <si>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</si>
  <si>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</si>
  <si>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</si>
  <si>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</si>
  <si>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</si>
  <si>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</si>
  <si>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</si>
  <si>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</si>
  <si>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</si>
  <si>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</si>
  <si>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</si>
  <si>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</si>
  <si>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</si>
  <si>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</si>
  <si>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</si>
  <si>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</si>
  <si>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</si>
  <si>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</si>
  <si>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</si>
  <si>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</si>
  <si>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</si>
  <si>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</si>
  <si>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</si>
  <si>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</si>
  <si>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</si>
  <si>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</si>
  <si>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</si>
  <si>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</si>
  <si>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</si>
  <si>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</si>
  <si>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</si>
  <si>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</si>
  <si>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</si>
  <si>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</si>
  <si>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</si>
  <si>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</si>
  <si>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</si>
  <si>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</si>
  <si>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</si>
  <si>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</si>
  <si>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</si>
  <si>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</si>
  <si>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</si>
  <si>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</si>
  <si>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</si>
  <si>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</si>
  <si>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</si>
  <si>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</si>
  <si>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</si>
  <si>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</si>
  <si>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</si>
  <si>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</si>
  <si>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</si>
  <si>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</si>
  <si>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</si>
  <si>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</si>
  <si>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</si>
  <si>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</si>
  <si>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</si>
  <si>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</si>
  <si>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</si>
  <si>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</si>
  <si>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</si>
  <si>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</si>
  <si>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</si>
  <si>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</si>
  <si>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</si>
  <si>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</si>
  <si>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</si>
  <si>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</si>
  <si>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</si>
  <si>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</si>
  <si>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</si>
  <si>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</si>
  <si>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</si>
  <si>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</si>
  <si>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</si>
  <si>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</si>
  <si>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</si>
  <si>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</si>
  <si>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</si>
  <si>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</si>
  <si>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</si>
  <si>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</si>
  <si>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</si>
  <si>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</si>
  <si>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</si>
  <si>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</si>
  <si>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</si>
  <si>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</si>
  <si>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</si>
  <si>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</si>
  <si>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</si>
  <si>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</si>
  <si>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</si>
  <si>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</si>
  <si>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</si>
  <si>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</si>
  <si>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</si>
  <si>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</si>
  <si>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</si>
  <si>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</si>
  <si>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</si>
  <si>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</si>
  <si>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</si>
  <si>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</si>
  <si>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</si>
  <si>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</si>
  <si>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</si>
  <si>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</si>
  <si>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</si>
  <si>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</si>
  <si>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</si>
  <si>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</si>
  <si>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</si>
  <si>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</si>
  <si>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</si>
  <si>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</si>
  <si>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</si>
  <si>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</si>
  <si>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</si>
  <si>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</si>
  <si>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</si>
  <si>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</si>
  <si>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</si>
  <si>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</si>
  <si>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</si>
  <si>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</si>
  <si>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</si>
  <si>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</si>
  <si>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</si>
  <si>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</si>
  <si>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</si>
  <si>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</si>
  <si>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</si>
  <si>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</si>
  <si>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</si>
  <si>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</si>
  <si>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</si>
  <si>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</si>
  <si>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</si>
  <si>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</si>
  <si>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</si>
  <si>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</si>
  <si>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</si>
  <si>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</si>
  <si>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</si>
  <si>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</si>
  <si>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</si>
  <si>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</si>
  <si>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</si>
  <si>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</si>
  <si>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</si>
  <si>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</si>
  <si>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</si>
  <si>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</si>
  <si>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</si>
  <si>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</si>
  <si>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</si>
  <si>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</si>
  <si>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</si>
  <si>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</si>
  <si>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</si>
  <si>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</si>
  <si>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</si>
  <si>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</si>
  <si>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</si>
  <si>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</si>
  <si>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</si>
  <si>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</si>
  <si>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</si>
  <si>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</si>
  <si>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</si>
  <si>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</si>
  <si>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</si>
  <si>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</si>
  <si>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</si>
  <si>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</si>
  <si>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</si>
  <si>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</si>
  <si>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</si>
  <si>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</si>
  <si>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</si>
  <si>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</si>
  <si>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</si>
  <si>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</si>
  <si>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</si>
  <si>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</si>
  <si>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</si>
  <si>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</si>
  <si>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</si>
  <si>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</si>
  <si>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</si>
  <si>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</si>
  <si>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</si>
  <si>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</si>
  <si>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</si>
  <si>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</si>
  <si>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</si>
  <si>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</si>
  <si>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</si>
  <si>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</si>
  <si>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</si>
  <si>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</si>
  <si>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</si>
  <si>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</si>
  <si>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</si>
  <si>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</si>
  <si>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</si>
  <si>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</si>
  <si>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</si>
  <si>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</si>
  <si>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</si>
  <si>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</si>
  <si>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</si>
  <si>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</si>
  <si>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</si>
  <si>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</si>
  <si>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</si>
  <si>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</si>
  <si>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</si>
  <si>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</si>
  <si>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</si>
  <si>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</si>
  <si>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</si>
  <si>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</si>
  <si>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</si>
  <si>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</si>
  <si>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</si>
  <si>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</si>
  <si>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</si>
  <si>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</si>
  <si>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</si>
  <si>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</si>
  <si>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</si>
  <si>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</si>
  <si>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</si>
  <si>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</si>
  <si>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</si>
  <si>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</si>
  <si>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</si>
  <si>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</si>
  <si>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</si>
  <si>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</si>
  <si>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</si>
  <si>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</si>
  <si>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</si>
  <si>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</si>
  <si>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</si>
  <si>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</si>
  <si>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</si>
  <si>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</si>
  <si>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</si>
  <si>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</si>
  <si>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</si>
  <si>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</si>
  <si>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</si>
  <si>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</si>
  <si>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</si>
  <si>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</si>
  <si>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</si>
  <si>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</si>
  <si>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</si>
  <si>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</si>
  <si>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</si>
  <si>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</si>
  <si>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</si>
  <si>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</si>
  <si>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</si>
  <si>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</si>
  <si>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</si>
  <si>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</si>
  <si>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</si>
  <si>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</si>
  <si>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</si>
  <si>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</si>
  <si>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</si>
  <si>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</si>
  <si>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</si>
  <si>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</si>
  <si>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</si>
  <si>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</si>
  <si>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</si>
  <si>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</si>
  <si>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</si>
  <si>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</si>
  <si>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</si>
  <si>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</si>
  <si>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</si>
  <si>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</si>
  <si>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</si>
  <si>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</si>
  <si>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</si>
  <si>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</si>
  <si>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</si>
  <si>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</si>
  <si>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</si>
  <si>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</si>
  <si>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</si>
  <si>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</si>
  <si>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</si>
  <si>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</si>
  <si>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</si>
  <si>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</si>
  <si>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</si>
  <si>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</si>
  <si>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</si>
  <si>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</si>
  <si>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</si>
  <si>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</si>
  <si>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</si>
  <si>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</si>
  <si>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</si>
  <si>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</si>
  <si>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</si>
  <si>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</si>
  <si>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</si>
  <si>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</si>
  <si>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</si>
  <si>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</si>
  <si>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</si>
  <si>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</si>
  <si>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</si>
  <si>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</si>
  <si>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</si>
  <si>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</si>
  <si>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</si>
  <si>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</si>
  <si>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</si>
  <si>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</si>
  <si>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</si>
  <si>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</si>
  <si>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</si>
  <si>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</si>
  <si>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</si>
  <si>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</si>
  <si>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</si>
  <si>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</si>
  <si>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</si>
  <si>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</si>
  <si>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</si>
  <si>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</si>
  <si>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</si>
  <si>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</si>
  <si>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</si>
  <si>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</si>
  <si>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</si>
  <si>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</si>
  <si>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</si>
  <si>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</si>
  <si>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</si>
  <si>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</si>
  <si>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</si>
  <si>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</si>
  <si>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</si>
  <si>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</si>
  <si>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</si>
  <si>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</si>
  <si>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</si>
  <si>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</si>
  <si>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</si>
  <si>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</si>
  <si>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</si>
  <si>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</si>
  <si>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</si>
  <si>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</si>
  <si>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</si>
  <si>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</si>
  <si>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</si>
  <si>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</si>
  <si>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</si>
  <si>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</si>
  <si>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</si>
  <si>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</si>
  <si>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</si>
  <si>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</si>
  <si>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</si>
  <si>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</si>
  <si>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</si>
  <si>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</si>
  <si>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</si>
  <si>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</si>
  <si>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</si>
  <si>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</si>
  <si>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</si>
  <si>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</si>
  <si>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</si>
  <si>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</si>
  <si>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</si>
  <si>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</si>
  <si>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</si>
  <si>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</si>
  <si>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</si>
  <si>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</si>
  <si>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</si>
  <si>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</si>
  <si>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</si>
  <si>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</si>
  <si>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</si>
  <si>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</si>
  <si>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</si>
  <si>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</si>
  <si>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</si>
  <si>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</si>
  <si>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</si>
  <si>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</si>
  <si>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</si>
  <si>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</si>
  <si>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</si>
  <si>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</si>
  <si>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</si>
  <si>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</si>
  <si>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</si>
  <si>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</si>
  <si>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</si>
  <si>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</si>
  <si>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</si>
  <si>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</si>
  <si>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</si>
  <si>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</si>
  <si>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</si>
  <si>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</si>
  <si>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</si>
  <si>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</si>
  <si>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</si>
  <si>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</si>
  <si>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</si>
  <si>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</si>
  <si>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</si>
  <si>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</si>
  <si>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</si>
  <si>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</si>
  <si>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</si>
  <si>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</si>
  <si>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</si>
  <si>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</si>
  <si>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</si>
  <si>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</si>
  <si>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</si>
  <si>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</si>
  <si>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</si>
  <si>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</si>
  <si>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</si>
  <si>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</si>
  <si>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</si>
  <si>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</si>
  <si>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</si>
  <si>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</si>
  <si>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</si>
  <si>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</si>
  <si>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</si>
  <si>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</si>
  <si>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</si>
  <si>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</si>
  <si>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</si>
  <si>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</si>
  <si>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</si>
  <si>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</si>
  <si>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</si>
  <si>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</si>
  <si>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</si>
  <si>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</si>
  <si>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</si>
  <si>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</si>
  <si>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</si>
  <si>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</si>
  <si>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</si>
  <si>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</si>
  <si>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</si>
  <si>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</si>
  <si>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</si>
  <si>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</si>
  <si>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</si>
  <si>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</si>
  <si>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</si>
  <si>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</si>
  <si>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</si>
  <si>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</si>
  <si>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</si>
  <si>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</si>
  <si>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</si>
  <si>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</si>
  <si>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</si>
  <si>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</si>
  <si>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</si>
  <si>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</si>
  <si>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</si>
  <si>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</si>
  <si>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</si>
  <si>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</si>
  <si>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</si>
  <si>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</si>
  <si>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</si>
  <si>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</si>
  <si>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</si>
  <si>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</si>
  <si>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</si>
  <si>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</si>
  <si>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</si>
  <si>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</si>
  <si>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</si>
  <si>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</si>
  <si>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</si>
  <si>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</si>
  <si>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</si>
  <si>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</si>
  <si>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</si>
  <si>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</si>
  <si>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</si>
  <si>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</si>
  <si>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</si>
  <si>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</si>
  <si>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</si>
  <si>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</si>
  <si>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</si>
  <si>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</si>
  <si>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</si>
  <si>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</si>
  <si>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</si>
  <si>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</si>
  <si>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</si>
  <si>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</si>
  <si>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</si>
  <si>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</si>
  <si>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</si>
  <si>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</si>
  <si>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</si>
  <si>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</si>
  <si>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</si>
  <si>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</si>
  <si>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</si>
  <si>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</si>
  <si>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</si>
  <si>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</si>
  <si>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</si>
  <si>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</si>
  <si>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</si>
  <si>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</si>
  <si>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</si>
  <si>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</si>
  <si>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</si>
  <si>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</si>
  <si>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</si>
  <si>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</si>
  <si>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</si>
  <si>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</si>
  <si>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</si>
  <si>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</si>
  <si>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</si>
  <si>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</si>
  <si>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</si>
  <si>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</si>
  <si>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</si>
  <si>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</si>
  <si>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</si>
  <si>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</si>
  <si>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</si>
  <si>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</si>
  <si>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</si>
  <si>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</si>
  <si>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</si>
  <si>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</si>
  <si>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</si>
  <si>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</si>
  <si>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</si>
  <si>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</si>
  <si>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</si>
  <si>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</si>
  <si>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</si>
  <si>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</si>
  <si>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</si>
  <si>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</si>
  <si>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</si>
  <si>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</si>
  <si>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</si>
  <si>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</si>
  <si>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</si>
  <si>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</si>
  <si>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</si>
  <si>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</si>
  <si>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</si>
  <si>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</si>
  <si>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</si>
  <si>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</si>
  <si>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</si>
  <si>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</si>
  <si>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</si>
  <si>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</si>
  <si>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</si>
  <si>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</si>
  <si>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</si>
  <si>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</si>
  <si>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</si>
  <si>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</si>
  <si>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</si>
  <si>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</si>
  <si>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</si>
  <si>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</si>
  <si>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</si>
  <si>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</si>
  <si>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</si>
  <si>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</si>
  <si>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</si>
  <si>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</si>
  <si>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</si>
  <si>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</si>
  <si>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</si>
  <si>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</si>
  <si>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</si>
  <si>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</si>
  <si>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</si>
  <si>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</si>
  <si>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</si>
  <si>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</si>
  <si>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</si>
  <si>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</si>
  <si>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</si>
  <si>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</si>
  <si>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</si>
  <si>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</si>
  <si>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</si>
  <si>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</si>
  <si>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</si>
  <si>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</si>
  <si>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</si>
  <si>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</si>
  <si>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</si>
  <si>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</si>
  <si>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</si>
  <si>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</si>
  <si>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</si>
  <si>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</si>
  <si>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</si>
  <si>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</si>
  <si>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</si>
  <si>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</si>
  <si>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</si>
  <si>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</si>
  <si>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</si>
  <si>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</si>
  <si>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</si>
  <si>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</si>
  <si>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</si>
  <si>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</si>
  <si>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</si>
  <si>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</si>
  <si>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</si>
  <si>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</si>
  <si>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</si>
  <si>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</si>
  <si>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</si>
  <si>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</si>
  <si>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</si>
  <si>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</si>
  <si>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</si>
  <si>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</si>
  <si>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</si>
  <si>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</si>
  <si>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</si>
  <si>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</si>
  <si>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</si>
  <si>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</si>
  <si>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</si>
  <si>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</si>
  <si>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</si>
  <si>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</si>
  <si>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</si>
  <si>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</si>
  <si>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</si>
  <si>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</si>
  <si>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</si>
  <si>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</si>
  <si>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</si>
  <si>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</si>
  <si>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</si>
  <si>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</si>
  <si>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</si>
  <si>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</si>
  <si>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</si>
  <si>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</si>
  <si>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</si>
  <si>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</si>
  <si>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</si>
  <si>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</si>
  <si>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</si>
  <si>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</si>
  <si>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</si>
  <si>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</si>
  <si>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</si>
  <si>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</si>
  <si>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</si>
  <si>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</si>
  <si>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</si>
  <si>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</si>
  <si>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</si>
  <si>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</si>
  <si>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</si>
  <si>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</si>
  <si>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</si>
  <si>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</si>
  <si>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</si>
  <si>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</si>
  <si>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</si>
  <si>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</si>
  <si>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</si>
  <si>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</si>
  <si>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</si>
  <si>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</si>
  <si>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</si>
  <si>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</si>
  <si>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</si>
  <si>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</si>
  <si>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</si>
  <si>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</si>
  <si>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</si>
  <si>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</si>
  <si>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</si>
  <si>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</si>
  <si>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</si>
  <si>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</si>
  <si>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</si>
  <si>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</si>
  <si>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</si>
  <si>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</si>
  <si>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</si>
  <si>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</si>
  <si>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</si>
  <si>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</si>
  <si>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</si>
  <si>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</si>
  <si>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</si>
  <si>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</si>
  <si>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</si>
  <si>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</si>
  <si>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</si>
  <si>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</si>
  <si>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</si>
  <si>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</si>
  <si>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</si>
  <si>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</si>
  <si>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</si>
  <si>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</si>
  <si>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</si>
  <si>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</si>
  <si>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</si>
  <si>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</si>
  <si>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</si>
  <si>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</si>
  <si>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</si>
  <si>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</si>
  <si>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</si>
  <si>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</si>
  <si>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</si>
  <si>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</si>
  <si>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</si>
  <si>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</si>
  <si>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</si>
  <si>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</si>
  <si>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</si>
  <si>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</si>
  <si>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</si>
  <si>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</si>
  <si>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</si>
  <si>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</si>
  <si>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</si>
  <si>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</si>
  <si>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</si>
  <si>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</si>
  <si>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</si>
  <si>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</si>
  <si>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</si>
  <si>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</si>
  <si>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</si>
  <si>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</si>
  <si>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</si>
  <si>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</si>
  <si>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</si>
  <si>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</si>
  <si>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</si>
  <si>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</si>
  <si>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</si>
  <si>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</si>
  <si>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</si>
  <si>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</si>
  <si>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</si>
  <si>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</si>
  <si>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 xml:space="preserve">no PCM </t>
  </si>
  <si>
    <t xml:space="preserve">ETA 15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</si>
  <si>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</si>
  <si>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</si>
  <si>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</si>
  <si>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</si>
  <si>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</si>
  <si>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</si>
  <si>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</si>
  <si>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</si>
  <si>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</si>
  <si>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</si>
  <si>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PCM-20251111-00000854</t>
  </si>
  <si>
    <t>Team at gate and waiting for access</t>
  </si>
  <si>
    <t>PCM-20251111-00001211</t>
  </si>
  <si>
    <t xml:space="preserve">ETA 30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</si>
</sst>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 totalsRowShown="0" headerRowDxfId="157" dataDxfId="156" headerRowBorderDxfId="154" tableBorderDxfId="155" totalsRowBorderDxfId="153">
  <autoFilter ref="A1:CJ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4" totalsRowShown="0" headerRowDxfId="31" dataDxfId="30" headerRowBorderDxfId="28" tableBorderDxfId="29">
  <autoFilter ref="A1:L2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4" totalsRowShown="0" headerRowDxfId="15" dataDxfId="14" headerRowBorderDxfId="12" tableBorderDxfId="13">
  <autoFilter ref="A1:L1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309.69796874999884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45972.646394675925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45972.646394675925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45972.646394675925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45972.646394675925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45972.646394675925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45972.646394675925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45972.646394675925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45972.646394675925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45972.646394675925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45972.646394675925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45972.646394675925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45972.646394675925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45972.646394675925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45972.646394675925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45972.646394675925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45972.646394675925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45972.646394675925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45972.646394675925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45972.646394675925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45972.646394675925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45972.646394675925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45972.646394675925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45972.646394675925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45972.646394675925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45972.646394675925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45972.646394675925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45972.646394675925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45972.646394675925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45972.646394675925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45972.646394675925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45972.646394675925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45972.646394675925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45972.646394675925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45972.646394675925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45972.646394675925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45972.646394675925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45972.646394675925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45972.646394675925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45972.646394675925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45972.646394675925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45972.646394675925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45972.646394675925</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45972.646394675925</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EDBFD466-3CDE-4ADB-A519-72F9736BD51A}"/>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147.64655717592541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17" ca="1" si="1">IFERROR(NOW()-F4,"-")</f>
        <v>0.36287615740729962</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24700</v>
      </c>
      <c r="E5" s="103"/>
      <c r="F5" s="104"/>
      <c r="G5" s="105">
        <f t="shared" ca="1" si="1"/>
        <v>45972.646394675925</v>
      </c>
      <c r="H5" s="104">
        <v>45972.606296296297</v>
      </c>
      <c r="I5" s="18" t="str">
        <f>IFERROR(VLOOKUP(D5,DB!A:F,6,0),"")</f>
        <v>Generator-SG</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45972.646394675925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45972.646394675925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45972.646394675925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45972.646394675925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45972.646394675925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45972.646394675925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45972.646394675925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45972.646394675925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45972.646394675925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45972.646394675925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45972.646394675925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45972.646394675925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ref="G18:G49" ca="1" si="2">IFERROR(NOW()-F18,"-")</f>
        <v>45972.646394675925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45972.646394675925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45972.646394675925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45972.646394675925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45972.646394675925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45972.646394675925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t="shared" ca="1" si="2"/>
        <v>45972.646394675925</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sheetData>
  <dataValidations count="2">
    <dataValidation allowBlank="1" showInputMessage="1" showErrorMessage="1" sqref="E1" xr:uid="{4D935161-CDD3-4592-B877-3FB59C99E142}"/>
    <dataValidation type="list" allowBlank="1" showInputMessage="1" showErrorMessage="1" sqref="E3:E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45972.646395138887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45972.646395138887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45972.646395138887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45972.646395138887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45972.646395138887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45972.646395138887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45972.646395138887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45972.646395138887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45972.646395138887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45972.646395138887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45972.646395138887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45972.646395138887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45972.646395138887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45972.646395138887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45972.646395138887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45972.646395138887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45972.646395138887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45972.646395138887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45972.646395138887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45972.646395138887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45972.646395138887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45972.646395138887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45972.646395138887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45972.646395138887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45972.646395138887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45972.646395138887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45972.646395138887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45972.646395138887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45972.646395138887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45972.646395138887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45972.646395138887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45972.646395138887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45972.646395138887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45972.646395138887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45972.646395138887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45972.646395138887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45972.646395138887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45972.646395138887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45972.646395138887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45972.646395138887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45972.646395138887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45972.646395138887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45972.646395138887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45972.646395138887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45972.646395138887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45972.646395138887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45972.646395138887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45972.646395138887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45972.646395138887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45972.646395138887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45972.646395138887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45972.646395138887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45972.646395138887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45972.646395138887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45972.646395138887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45972.646395138887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45972.646395138887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45972.646395138887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45972.646395138887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45972.646395138887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45972.646395138887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45972.646395138887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45972.646395138887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45972.646395138887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45972.646395138887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45972.646395138887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45972.646395138887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45972.646395138887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45972.646395138887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45972.646395138887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45972.646395138887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45972.646395138887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45972.646395138887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45972.646395138887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45972.646395138887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45972.646395138887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45972.646395138887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45972.646395138887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45972.646395138887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45972.646395138887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45972.646395138887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45972.646395138887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45972.646395138887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45972.646395138887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45972.646395138887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45972.646395138887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45972.646395138887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45972.646395138887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45972.646395138887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45972.646395138887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45972.646395138887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45972.646395138887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45972.646395138887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45972.646395138887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45972.646395138887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45972.646395138887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45972.646395138887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45972.646395138887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45972.646395138887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45972.646395138887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45972.646395138887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45972.646395138887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45972.646395138887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45972.646395138887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45972.646395138887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45972.646395138887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45972.646395138887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45972.646395138887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45972.646395138887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45972.646395138887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45972.646395138887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45972.646395138887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45972.646395138887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45972.646395138887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45972.646395138887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45972.646395138887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45972.646395138887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45972.646395138887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45972.646395138887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45972.646395138887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45972.646395138887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45972.646395138887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45972.646395138887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45972.646395138887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45972.646395138887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45972.646395138887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45972.646395138887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45972.646395138887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45972.646395138887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45972.646395138887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45972.646395138887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45972.646395138887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45972.646395138887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45972.646395138887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45972.646395138887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45972.646395138887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45972.646395138887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45972.646395138887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45972.646395138887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45972.646395138887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45972.646395138887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45972.646395138887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45972.646395138887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45972.646395138887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45972.646395138887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45972.646395138887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45972.646395138887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45972.646395138887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45972.646395138887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45972.646395138887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45972.646395138887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45972.646395138887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45972.646395138887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45972.646395138887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45972.646395138887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45972.646395138887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45972.646395138887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45972.646395138887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45972.646395138887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45972.646395138887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45972.646395138887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45972.646395138887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45972.646395138887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45972.646395138887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45972.646395138887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45972.646395138887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45972.646395138887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45972.646395138887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45972.646395138887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45972.646395138887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45972.646395138887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45972.646395138887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45972.646395138887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45972.646395138887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45972.646395138887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45972.646395138887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45972.646395138887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45972.646395138887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45972.646395138887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45972.646395138887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45972.646395138887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45972.646395138887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45972.646395138887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45972.646395138887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45972.646395138887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45972.646395138887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45972.646395138887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45972.646395138887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45972.646395138887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45972.646395138887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45972.646395138887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45972.646395138887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45972.646395138887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45972.646395138887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45972.646395138887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45972.646395138887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45972.646395138887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45972.646395138887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45972.646395138887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45972.646395138887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45972.646395138887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45972.646395138887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45972.646395138887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45972.646395138887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45972.646395138887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45972.646395138887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45972.646395138887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45972.646395138887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45972.646395138887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45972.646395138887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45972.646395138887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45972.646395138887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45972.646395138887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45972.646395138887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45972.646395138887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45972.646395138887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45972.646395138887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45972.646395138887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45972.646395138887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45972.646395138887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45972.646395138887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45972.646395138887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45972.646395138887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45972.646395138887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45972.646395138887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45972.646395138887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45972.646395138887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45972.646395138887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45972.646395138887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45972.646395138887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45972.646395138887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45972.646395138887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45972.646395138887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45972.646395138887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45972.646395138887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45972.646395138887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45972.646395138887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45972.646395138887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45972.646395138887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45972.646395138887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45972.646395138887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45972.646395138887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45972.646395138887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45972.646395138887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45972.646395138887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45972.646395138887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45972.646395138887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45972.646395138887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45972.646395138887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45972.646395138887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45972.646395138887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45972.646395138887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45972.646395138887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45972.646395138887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45972.646395138887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45972.646395138887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45972.646395138887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45972.646395138887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45972.646395138887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45972.646395138887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45972.646395138887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45972.646395138887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45972.646395138887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45972.646395138887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45972.646395138887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45972.646395138887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45972.646395138887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45972.646395138887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45972.646395138887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45972.646395138887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45972.646395138887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45972.646395138887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45972.646395138887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45972.646395138887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45972.646395138887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45972.646395138887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45972.646395138887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45972.646395138887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45972.646395138887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45972.646395138887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45972.646395138887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45972.646395138887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45972.646395138887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45972.646395138887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45972.646395138887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45972.646395138887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45972.646395138887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45972.646395138887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45972.646395138887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45972.646395138887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45972.646395138887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45972.646395138887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45972.646395138887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45972.646395138887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45972.646395138887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45972.646395138887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45972.646395138887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45972.646395138887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45972.646395138887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45972.646395138887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45972.646395138887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45972.646395138887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45972.646395138887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45972.646395138887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45972.646395138887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45972.646395138887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45972.646395138887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45972.646395138887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45972.646395138887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45972.646395138887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45972.646395138887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45972.646395138887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45972.646395138887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45972.646395138887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45972.646395138887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45972.646395138887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45972.646395138887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45972.646395138887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45972.646395138887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45972.646395138887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45972.646395138887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45972.646395138887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45972.646395138887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45972.646395138887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45972.646395138887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45972.646395138887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45972.646395138887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45972.646395138887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45972.646395138887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45972.646395138887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45972.646395138887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45972.646395138887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45972.646395138887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45972.646395138887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45972.646395138887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45972.646395138887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45972.646395138887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45972.646395138887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45972.646395138887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45972.646395138887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45972.646395138887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45972.646395138887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45972.646395138887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45972.646395138887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45972.646395138887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45972.646395138887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45972.646395138887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45972.646395138887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45972.646395138887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45972.646395138887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45972.646395138887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45972.646395138887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45972.646395138887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45972.646395138887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45972.646395138887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45972.646395138887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45972.646395138887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45972.646395138887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45972.646395138887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45972.646395138887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45972.646395138887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45972.646395138887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45972.646395138887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45972.646395138887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45972.646395138887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45972.646395138887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45972.646395138887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45972.646395138887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45972.646395138887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45972.646395138887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45972.646395138887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45972.646395138887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45972.646395138887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45972.646395138887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45972.646395138887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45972.646395138887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45972.646395138887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45972.646395138887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45972.646395138887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45972.646395138887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45972.646395138887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45972.646395138887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45972.646395138887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45972.646395138887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45972.646395138887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45972.646395138887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45972.646395138887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45972.646395138887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45972.646395138887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45972.646395138887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45972.646395138887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45972.646395138887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45972.646395138887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45972.646395138887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45972.646395138887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45972.646395138887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45972.646395138887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45972.646395138887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45972.646395138887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45972.646395138887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45972.646395138887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45972.646395138887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45972.646395138887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45972.646395138887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45972.646395138887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45972.646395138887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45972.646395138887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45972.646395138887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45972.646395138887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45972.646395138887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45972.646395138887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45972.646395138887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45972.646395138887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45972.646395138887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45972.646395138887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45972.646395138887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45972.646395138887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45972.646395138887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45972.646395138887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45972.646395138887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45972.646395138887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45972.646395138887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45972.646395138887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45972.646395138887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45972.646395138887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45972.646395138887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45972.646395138887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45972.646395138887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45972.646395138887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45972.646395138887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45972.646395138887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45972.646395138887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45972.646395138887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45972.646395138887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45972.646395138887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45972.646395138887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45972.646395138887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45972.646395138887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45972.646395138887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45972.646395138887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45972.646395138887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45972.646395138887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45972.646395138887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45972.646395138887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45972.646395138887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45972.646395138887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45972.646395138887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45972.646395138887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45972.646395138887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45972.646395138887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45972.646395138887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45972.646395138887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45972.646395138887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45972.646395138887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45972.646395138887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45972.646395138887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45972.646395138887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45972.646395138887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45972.646395138887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45972.646395138887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45972.646395138887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45972.646395138887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45972.646395138887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45972.646395138887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45972.646395138887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45972.646395138887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45972.646395138887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45972.646395138887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45972.646395138887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45972.646395138887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45972.646395138887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45972.646395138887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45972.646395138887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45972.646395138887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45972.646395138887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45972.646395138887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45972.646395138887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45972.646395138887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45972.646395138887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45972.646395138887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45972.646395138887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45972.646395138887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45972.646395138887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45972.646395138887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45972.646395138887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45972.646395138887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45972.646395138887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45972.646395138887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45972.646395138887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45972.646395138887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45972.646395138887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45972.646395138887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45972.646395138887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45972.646395138887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45972.646395138887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45972.646395138887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45972.646395138887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45972.646395138887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45972.646395138887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45972.646395138887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45972.646395138887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45972.646395138887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45972.646395138887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45972.646395138887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45972.646395138887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45972.646395138887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45972.646395138887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45972.646395138887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45972.646395138887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45972.646395138887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45972.646395138887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45972.646395138887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45972.646395138887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45972.646395138887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45972.646395138887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45972.646395138887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45972.646395138887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45972.646395138887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45972.646395138887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45972.646395138887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45972.646395138887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45972.646395138887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45972.646395138887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45972.646395138887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45972.646395138887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45972.646395138887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45972.646395138887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45972.646395138887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45972.646395138887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45972.646395138887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45972.646395138887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45972.646395138887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45972.646395138887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45972.646395138887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45972.646395138887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45972.646395138887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45972.646395138887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45972.646395138887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45972.646395138887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45972.646395138887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45972.646395138887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45972.646395138887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45972.646395138887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45972.646395138887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45972.646395138887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45972.646395138887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45972.646395138887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45972.646395138887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45972.646395138887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45972.646395138887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45972.646395138887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45972.646395138887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45972.646395138887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45972.646395138887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45972.646395138887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45972.646395138887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45972.646395138887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45972.646395138887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45972.646395138887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45972.646395138887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45972.646395138887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45972.646395138887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45972.646395138887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45972.646395138887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45972.646395138887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45972.646395138887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45972.646395138887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45972.646395138887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45972.646395138887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45972.646395138887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45972.646395138887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45972.646395138887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45972.646395138887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45972.646395138887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45972.646395138887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45972.646395138887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45972.646395138887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45972.646395138887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45972.646395138887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45972.646395138887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45972.646395138887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45972.646395138887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45972.646395138887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45972.646395138887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45972.646395138887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45972.646395138887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45972.646395138887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45972.646395138887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45972.646395138887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45972.646395138887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45972.646395138887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45972.646395138887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45972.646395138887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45972.646395138887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45972.646395138887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45972.646395138887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45972.646395138887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45972.646395138887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45972.646395138887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45972.646395138887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45972.646395138887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45972.646395138887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45972.646395138887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45972.646395138887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45972.646395138887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45972.646395138887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45972.646395138887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45972.646395138887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45972.646395138887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45972.646395138887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45972.646395138887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45972.646395138887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45972.646395138887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45972.646395138887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45972.646395138887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45972.646395138887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45972.646395138887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45972.646395138887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45972.646395138887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45972.646395138887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45972.646395138887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45972.646395138887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45972.646395138887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45972.646395138887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45972.646395138887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45972.646395138887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45972.646395138887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45972.646395138887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45972.646395138887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45972.646395138887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45972.646395138887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45972.646395138887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45972.646395138887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45972.646395138887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45972.646395138887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45972.646395138887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45972.646395138887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45972.646395138887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45972.646395138887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45972.646395138887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45972.646395138887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45972.646395138887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45972.646395138887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45972.646395138887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45972.646395138887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45972.646395138887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45972.646395138887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45972.646395138887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45972.646395138887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45972.646395138887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45972.646395138887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45972.646395138887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45972.646395138887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45972.646395138887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45972.646395138887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45972.646395138887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45972.646395138887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45972.646395138887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45972.646395138887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45972.646395138887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45972.646395138887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45972.646395138887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45972.646395138887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45972.646395138887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45972.646395138887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45972.646395138887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45972.646395138887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45972.646395138887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45972.646395138887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45972.646395138887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45972.646395138887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45972.646395138887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45972.646395138887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45972.646395138887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45972.646395138887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45972.646395138887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45972.646395138887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45972.646395138887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45972.646395138887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45972.646395138887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45972.646395138887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45972.646395138887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45972.646395138887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45972.646395138887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45972.646395138887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45972.646395138887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45972.646395138887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45972.646395138887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45972.646395138887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45972.646395138887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45972.646395138887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45972.646395138887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45972.646395138887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45972.646395138887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45972.646395138887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45972.646395138887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45972.646395138887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45972.646395138887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45972.646395138887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45972.646395138887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45972.646395138887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45972.646395138887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45972.646395138887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45972.646395138887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45972.646395138887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45972.646395138887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45972.646395138887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45972.646395138887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45972.646395138887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45972.646395138887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45972.646395138887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45972.646395138887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45972.646395138887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45972.646395138887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45972.646395138887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45972.646395138887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45972.646395138887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45972.646395138887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45972.646395138887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45972.646395138887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45972.646395138887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45972.646395138887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45972.646395138887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45972.646395138887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45972.646395138887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45972.646395138887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45972.646395138887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45972.646395138887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45972.646395138887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45972.646395138887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45972.646395138887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45972.646395138887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45972.646395138887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45972.646395138887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45972.646395138887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45972.646395138887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45972.646395138887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45972.646395138887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45972.646395138887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45972.646395138887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45972.646395138887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45972.646395138887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45972.646395138887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45972.646395138887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45972.646395138887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45972.646395138887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45972.646395138887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45972.646395138887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45972.646395138887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45972.646395138887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45972.646395138887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45972.646395138887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45972.646395138887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45972.646395138887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45972.646395138887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45972.646395138887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45972.646395138887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45972.646395138887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45972.646395138887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45972.646395138887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45972.646395138887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45972.646395138887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45972.646395138887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45972.646395138887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45972.646395138887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45972.646395138887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45972.646395138887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45972.646395138887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45972.646395138887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45972.646395138887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45972.646395138887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45972.646395138887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45972.646395138887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45972.646395138887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45972.646395138887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45972.646395138887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45972.646395138887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45972.646395138887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45972.646395138887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45972.646395138887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45972.646395138887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45972.646395138887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45972.646395138887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45972.646395138887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45972.646395138887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45972.646395138887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45972.646395138887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45972.646395138887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45972.646395138887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45972.646395138887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45972.646395138887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45972.646395138887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45972.646395138887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45972.646395138887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45972.646395138887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45972.646395138887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45972.646395138887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45972.646395138887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45972.646395138887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45972.646395138887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45972.646395138887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45972.646395138887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45972.646395138887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45972.646395138887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45972.646395138887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45972.646395138887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45972.646395138887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45972.646395138887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45972.646395138887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45972.646395138887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45972.646395138887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45972.646395138887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45972.646395138887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45972.646395138887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45972.646395138887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45972.646395138887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45972.646395138887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45972.646395138887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45972.646395138887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45972.646395138887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45972.646395138887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45972.646395138887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45972.646395138887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45972.646395138887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45972.646395138887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45972.646395138887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45972.646395138887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45972.646395138887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45972.646395138887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45972.646395138887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45972.646395138887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45972.646395138887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45972.646395138887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45972.646395138887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45972.646395138887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45972.646395138887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45972.646395138887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45972.646395138887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45972.646395138887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45972.646395138887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45972.646395138887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45972.646395138887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45972.646395138887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45972.646395138887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45972.646395138887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45972.646395138887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45972.646395138887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45972.646395138887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45972.646395138887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45972.646395138887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45972.646395138887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45972.646395138887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45972.646395138887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45972.646395138887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45972.646395138887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45972.646395138887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45972.646395138887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45972.646395138887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45972.646395138887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45972.646395138887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45972.646395138887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45972.646395138887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45972.646395138887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45972.646395138887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45972.646395138887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45972.646395138887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45972.646395138887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45972.646395138887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45972.646395138887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45972.646395138887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45972.646395138887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45972.646395138887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45972.646395138887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45972.646395138887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45972.646395138887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45972.646395138887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45972.646395138887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45972.646395138887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45972.646395138887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45972.646395138887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45972.646395138887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45972.646395138887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45972.646395138887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45972.646395138887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45972.646395138887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45972.646395138887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45972.646395138887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45972.646395138887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45972.646395138887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45972.646395138887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45972.646395138887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45972.646395138887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45972.646395138887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45972.646395138887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45972.646395138887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45972.646395138887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45972.646395138887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45972.646395138887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45972.646395138887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45972.646395138887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45972.646395138887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45972.646395138887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45972.646395138887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45972.646395138887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45972.646395138887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45972.646395138887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45972.646395138887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45972.646395138887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45972.646395138887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45972.646395138887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45972.646395138887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45972.646395138887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45972.646395138887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45972.646395138887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45972.646395138887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45972.646395138887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45972.646395138887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45972.646395138887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45972.646395138887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45972.646395138887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45972.646395138887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45972.646395138887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45972.646395138887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45972.646395138887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45972.646395138887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45972.646395138887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45972.646395138887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45972.646395138887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45972.646395138887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45972.646395138887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45972.646395138887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45972.646395138887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45972.646395138887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45972.646395138887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45972.646395138887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45972.646395138887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45972.646395138887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45972.646395138887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45972.646395138887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45972.646395138887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45972.646395138887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45972.646395138887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45972.646395138887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45972.646395138887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45972.646395138887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45972.646395138887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45972.646395138887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45972.646395138887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45972.646395138887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45972.646395138887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45972.646395138887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45972.646395138887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45972.646395138887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45972.646395138887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45972.646395138887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45972.646395138887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45972.646395138887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45972.646395138887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45972.646395138887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45972.646395138887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45972.646395138887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45972.646395138887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45972.646395138887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45972.646395138887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45972.646395138887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45972.646395138887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45972.646395138887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45972.646395138887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45972.646395138887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45972.646395138887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45972.646395138887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45972.646395138887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45972.646395138887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45972.646395138887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45972.646395138887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45972.646395138887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45972.646395138887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45972.646395138887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45972.646395138887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45972.646395138887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45972.646395138887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45972.646395138887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45972.646395138887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45972.646395138887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45972.646395138887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45972.646395138887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45972.646395138887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45972.646395138887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45972.646395138887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45972.646395138887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45972.646395138887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45972.646395138887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45972.646395138887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45972.646395138887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45972.646395138887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45972.646395138887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45972.646395138887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45972.646395138887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45972.646395138887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45972.646395138887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45972.646395138887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45972.646395138887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45972.646395138887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45972.646395138887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45972.646395138887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45972.646395138887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45972.646395138887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45972.646395138887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45972.646395138887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45972.646395138887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45972.646395138887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45972.646395138887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45972.646395138887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45972.646395138887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45972.646395138887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45972.646395138887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45972.646395138887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45972.646395138887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45972.646395138887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45972.646395138887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45972.646395138887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45972.646395138887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45972.646395138887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45972.646395138887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45972.646395138887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45972.646395138887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45972.646395138887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45972.646395138887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45972.646395138887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45972.646395138887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45972.646395138887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45972.646395138887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45972.646395138887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45972.646395138887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45972.646395138887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45972.646395138887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45972.646395138887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45972.646395138887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45972.646395138887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45972.646395138887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45972.646395138887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45972.646395138887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45972.646395138887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45972.646395138887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45972.646395138887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45972.646395138887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45972.646395138887</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269.16567754629068</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45972.646394675925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45972.646394675925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45972.646394675925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45972.646394675925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45972.646394675925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45972.646394675925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45972.646394675925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45972.646394675925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45972.646394675925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45972.646394675925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45972.646394675925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45972.646394675925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45972.646394675925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45972.646394675925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45972.646394675925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45972.646394675925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45972.646394675925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45972.646394675925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45972.646394675925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45972.646394675925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45972.646394675925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45972.646394675925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45972.646394675925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45972.646394675925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45972.646394675925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45972.646394675925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45972.646394675925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45972.646394675925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45972.646394675925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45972.646394675925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45972.646394675925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45972.646394675925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45972.646394675925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45972.646394675925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45972.646394675925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45972.646394675925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45972.646394675925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45972.646394675925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45972.646394675925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45972.646394675925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45972.646394675925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45972.646394675925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45972.646394675925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45972.646394675925</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45972.646394675925</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45972.646394675925</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45972.646394675925</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45972.646394675925</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45972.646394675925</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45972.646394675925</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45972.646394675925</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4"/>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80.814334490736655</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46.457517824070237</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3" ca="1" si="1">IFERROR(NOW()-F4,"")</f>
        <v>23.985284027774469</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45972.646394675925</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45972.646394675925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45972.646394675925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45972.646394675925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45972.64639490741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45972.64639490741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45972.64639490741</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45972.64639490741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45972.64639490741</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45972.64639490741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45972.64639490741</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4"/>
      <c r="G17" s="126">
        <f t="shared" ca="1" si="1"/>
        <v>45972.64639490741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45972.64639490741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45972.64639490741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45972.64639490741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45972.64639490741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45972.64639490741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45972.64639490741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45972.64639490741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45972.64639490741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45972.64639490741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45972.64639490741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45972.64639490741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45972.64639490741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45972.64639490741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45972.64639490741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45972.64639490741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45972.64639490741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ref="G34:G97" ca="1" si="2">IFERROR(NOW()-F34,"")</f>
        <v>45972.64639490741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45972.64639490741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45972.64639490741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45972.64639490741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45972.64639490741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45972.64639490741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45972.64639490741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45972.64639490741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45972.64639490741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45972.64639490741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45972.64639490741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45972.64639490741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45972.64639490741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45972.64639490741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45972.64639490741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45972.64639490741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45972.64639490741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45972.64639490741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45972.64639490741</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45972.64639490741</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45972.64639490741</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45972.64639490741</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45972.64639490741</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45972.64639490741</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45972.64639490741</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45972.64639490741</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45972.64639490741</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45972.64639490741</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45972.64639490741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45972.64639490741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45972.64639490741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45972.64639490741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45972.646395138887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45972.646395138887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45972.646395138887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45972.646395138887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45972.646395138887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45972.646395138887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45972.646395138887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45972.646395138887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45972.646395138887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45972.646395138887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45972.646395138887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45972.646395138887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45972.646395138887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45972.646395138887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45972.646395138887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45972.646395138887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45972.646395138887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45972.646395138887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45972.646395138887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45972.646395138887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45972.646395138887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45972.646395138887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45972.646395138887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45972.646395138887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45972.646395138887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45972.646395138887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45972.646395138887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45972.646395138887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45972.646395138887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45972.646395138887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45972.646395138887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45972.646395138887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3">IFERROR(NOW()-F98,"")</f>
        <v>45972.646395138887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45972.646395138887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45972.646395138887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45972.646395138887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45972.646395138887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45972.646395138887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45972.646395138887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45972.646395138887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45972.646395138887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45972.646395138887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45972.646395138887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45972.646395138887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45972.646395138887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45972.646395138887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45972.646395138887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45972.646395138887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45972.646395138887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45972.646395138887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45972.646395138887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45972.646395138887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45972.646395138887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45972.646395138887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45972.646395138887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45972.646395138887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45972.646395138887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45972.646395138887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45972.646395138887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45972.646395138887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45972.646395138887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45972.646395138887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45972.646395138887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45972.646395138887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45972.646395138887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45972.646395138887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45972.646395138887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45972.646395138887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45972.646395138887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45972.646395138887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45972.646395138887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45972.646395138887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45972.646395138887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45972.646395138887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45972.646395138887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45972.646395138887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45972.646395138887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45972.646395138887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45972.646395138887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45972.646395138887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45972.646395138887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45972.646395138887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45972.646395138887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45972.646395138887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45972.646395138887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45972.646395138887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45972.646395138887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45972.646395138887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45972.646395138887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45972.646395138887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45972.646395138887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45972.646395138887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45972.646395138887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45972.646395138887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45972.646395138887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45972.646395138887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4">IFERROR(NOW()-F162,"")</f>
        <v>45972.646395138887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45972.646395138887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45972.646395138887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45972.646395138887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45972.646395138887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45972.646395138887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45972.646395138887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45972.646395138887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45972.646395138887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45972.646395138887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45972.646395138887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45972.646395138887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45972.646395138887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45972.646395138887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45972.646395138887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45972.646395138887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45972.646395138887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45972.646395138887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45972.646395138887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45972.646395138887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45972.646395138887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45972.646395138887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45972.646395138887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45972.646395138887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45972.646395138887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45972.646395138887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45972.646395138887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45972.646395138887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45972.646395138887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45972.646395138887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45972.646395138887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45972.646395138887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45972.646395138887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45972.646395138887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45972.646395138887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45972.646395138887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45972.646395138887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45972.646395138887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45972.646395138887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45972.646395138887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45972.646395138887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45972.646395138887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45972.646395138887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45972.646395138887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45972.646395138887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45972.646395138887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45972.646395138887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45972.646395138887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45972.646395138887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45972.646395138887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45972.646395138887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45972.646395138887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45972.646395138887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45972.646395138887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45972.646395138887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45972.646395138887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45972.646395138887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45972.646395138887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45972.646395138887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45972.646395138887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45972.646395138887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45972.646395138887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45972.646395138887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45972.646395138887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ref="G226:G289" ca="1" si="5">IFERROR(NOW()-F226,"")</f>
        <v>45972.646395138887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45972.646395138887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45972.646395138887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45972.646395138887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45972.646395138887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45972.646395138887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45972.646395138887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45972.646395138887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45972.646395138887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45972.646395138887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45972.646395138887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45972.646395138887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45972.646395138887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45972.646395138887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45972.646395138887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45972.646395138887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45972.646395138887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45972.646395138887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45972.646395138887</v>
      </c>
      <c r="H244" s="124"/>
      <c r="I244" s="124" t="str">
        <f>IFERROR(VLOOKUP(D244,DB!A:F,6,0),"")</f>
        <v/>
      </c>
      <c r="J244" s="124" t="str">
        <f>IFERROR(VLOOKUP(D244,DB!A:G,7,0),"")</f>
        <v/>
      </c>
      <c r="K244" s="124"/>
      <c r="L244" s="124" t="str">
        <f>IFERROR(VLOOKUP(D244,DB!A:I,9,0),"")</f>
        <v/>
      </c>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sheetData>
  <dataValidations count="2">
    <dataValidation allowBlank="1" showInputMessage="1" showErrorMessage="1" sqref="E1" xr:uid="{920C6338-E771-4DAE-8C89-92A9093EA4DE}"/>
    <dataValidation type="list" allowBlank="1" showInputMessage="1" showErrorMessage="1" sqref="E2:E2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4"/>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39119</v>
      </c>
      <c r="B2" s="141" t="str">
        <f>IFERROR(VLOOKUP(D2,DB!A:K,11,0),"")</f>
        <v>R6</v>
      </c>
      <c r="C2" s="142">
        <v>1</v>
      </c>
      <c r="D2" s="141" t="s">
        <v>33728</v>
      </c>
      <c r="E2" s="124" t="s">
        <v>39100</v>
      </c>
      <c r="F2" s="143">
        <v>45972.481122685182</v>
      </c>
      <c r="G2" s="105">
        <f t="shared" ref="G2" ca="1" si="0">IFERROR(NOW()-F2,"-")</f>
        <v>0.16527199074334931</v>
      </c>
      <c r="H2" s="143">
        <v>45972.475324074076</v>
      </c>
      <c r="I2" s="141" t="str">
        <f>IFERROR(VLOOKUP(D2,DB!A:F,6,0),"")</f>
        <v>Generator-SG</v>
      </c>
      <c r="J2" s="141" t="str">
        <f>IFERROR(VLOOKUP(D2,DB!A:G,7,0),"")</f>
        <v>Dead</v>
      </c>
      <c r="K2" s="144" t="s">
        <v>39120</v>
      </c>
      <c r="L2" s="145" t="str">
        <f>IFERROR(VLOOKUP(D2,DB!A:I,9,0),"")</f>
        <v>Latis</v>
      </c>
    </row>
    <row r="3" spans="1:16382" ht="31.5" customHeight="1">
      <c r="A3" s="140" t="s">
        <v>39121</v>
      </c>
      <c r="B3" s="141" t="str">
        <f>IFERROR(VLOOKUP(D3,DB!A:K,11,0),"")</f>
        <v>R6</v>
      </c>
      <c r="C3" s="142">
        <v>1</v>
      </c>
      <c r="D3" s="141" t="s">
        <v>30015</v>
      </c>
      <c r="E3" s="124" t="s">
        <v>39021</v>
      </c>
      <c r="F3" s="143">
        <v>45972.604675925926</v>
      </c>
      <c r="G3" s="105">
        <f t="shared" ref="G3:G66" ca="1" si="1">IFERROR(NOW()-F3,"-")</f>
        <v>4.1718749998835847E-2</v>
      </c>
      <c r="H3" s="143">
        <v>45972.598923611113</v>
      </c>
      <c r="I3" s="141" t="str">
        <f>IFERROR(VLOOKUP(D3,DB!A:F,6,0),"")</f>
        <v>SCECO</v>
      </c>
      <c r="J3" s="141" t="str">
        <f>IFERROR(VLOOKUP(D3,DB!A:G,7,0),"")</f>
        <v>Dead</v>
      </c>
      <c r="K3" s="144" t="s">
        <v>39122</v>
      </c>
      <c r="L3" s="145" t="str">
        <f>IFERROR(VLOOKUP(D3,DB!A:I,9,0),"")</f>
        <v>Latis</v>
      </c>
    </row>
    <row r="4" spans="1:16382" ht="31.5" customHeight="1">
      <c r="A4" s="140"/>
      <c r="B4" s="141" t="str">
        <f>IFERROR(VLOOKUP(D4,DB!A:K,11,0),"")</f>
        <v/>
      </c>
      <c r="C4" s="142"/>
      <c r="D4" s="141"/>
      <c r="E4" s="124"/>
      <c r="F4" s="143"/>
      <c r="G4" s="105">
        <f t="shared" ca="1" si="1"/>
        <v>45972.646394675925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45972.646394675925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45972.646394675925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45972.646394675925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45972.646394675925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45972.646394675925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45972.646394675925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45972.646394675925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45972.646394675925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45972.646394675925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45972.646394675925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45972.646394675925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45972.646394675925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45972.646394675925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45972.646394675925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45972.646394675925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45972.646394675925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45972.646394675925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45972.646394675925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45972.646394675925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45972.646394675925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45972.646394675925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45972.646394675925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45972.646394675925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45972.646394675925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45972.646394675925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45972.646394675925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45972.646394675925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45972.646394675925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45972.646394675925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45972.646394675925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45972.646394675925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45972.646394675925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45972.646394675925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45972.646394675925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45972.646394675925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45972.646394675925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45972.646394675925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45972.646394675925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45972.646394675925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45972.646394675925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45972.646394675925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45972.646394675925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45972.646394675925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45972.646394675925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45972.646394675925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45972.646394675925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45972.646394675925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45972.646394675925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45972.646394675925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45972.646394675925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45972.646394675925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45972.646394675925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45972.646394675925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45972.646394675925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45972.646394675925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45972.646394675925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45972.646394675925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45972.646394675925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45972.646394675925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45972.646394675925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45972.646394675925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45972.646394675925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ref="G67:G130" ca="1" si="2">IFERROR(NOW()-F67,"-")</f>
        <v>45972.646394675925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2"/>
        <v>45972.646394675925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45972.646394675925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45972.646394675925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45972.646394675925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45972.646394675925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45972.646394675925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45972.646394675925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45972.646394675925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45972.646394675925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45972.646394675925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45972.646394675925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45972.646394675925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45972.646394675925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45972.646394675925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45972.646394675925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45972.646394675925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45972.646394675925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45972.646394675925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45972.646394675925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45972.646394675925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45972.646394675925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45972.646394675925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45972.646394675925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45972.646394675925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45972.646394675925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45972.646394675925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45972.646394675925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45972.646394675925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45972.646394675925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45972.646394675925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45972.646394675925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45972.646394675925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45972.646394675925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45972.646394675925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45972.646394675925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45972.646394675925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45972.646394675925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45972.646394675925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45972.646394675925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45972.646394675925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45972.646394675925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45972.646394675925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45972.646394675925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45972.646394675925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45972.646394675925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45972.646394675925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45972.646394675925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45972.646394675925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45972.646394675925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45972.646394675925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45972.646394675925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45972.646394675925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45972.646394675925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45972.646394675925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45972.646394675925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45972.646394675925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45972.646394675925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45972.646394675925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45972.646394675925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45972.646394675925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45972.646394675925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45972.646394675925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45972.646394675925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ref="G131:G164" ca="1" si="3">IFERROR(NOW()-F131,"-")</f>
        <v>45972.646394675925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3"/>
        <v>45972.646394675925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45972.646394675925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45972.646394675925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45972.646394675925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45972.646394675925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45972.646394675925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45972.646394675925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45972.646394675925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45972.646394675925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45972.646394675925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45972.646394675925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45972.646394675925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45972.646394675925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45972.646394675925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45972.646394675925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45972.646394675925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45972.646394675925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45972.646394675925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45972.646394675925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45972.646394675925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45972.646394675925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45972.646394675925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45972.646394675925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45972.646394675925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45972.646394675925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45972.646394675925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45972.646394675925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45972.646394675925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45972.646394675925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45972.646394675925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45972.646394675925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45972.646394675925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45972.646394675925</v>
      </c>
      <c r="H164" s="143"/>
      <c r="I164" s="141" t="str">
        <f>IFERROR(VLOOKUP(D164,DB!A:F,6,0),"")</f>
        <v/>
      </c>
      <c r="J164" s="141" t="str">
        <f>IFERROR(VLOOKUP(D164,DB!A:G,7,0),"")</f>
        <v/>
      </c>
      <c r="K164" s="144"/>
      <c r="L164" s="145" t="str">
        <f>IFERROR(VLOOKUP(D164,DB!A:I,9,0),"")</f>
        <v/>
      </c>
    </row>
  </sheetData>
  <dataValidations count="2">
    <dataValidation allowBlank="1" showInputMessage="1" showErrorMessage="1" sqref="E1" xr:uid="{9E1BC488-8814-4F8A-8DBE-742B3278AB71}"/>
    <dataValidation type="list" allowBlank="1" showInputMessage="1" showErrorMessage="1" sqref="E2:E1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2025-11-11T12:32:03Z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