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639" documentId="13_ncr:1_{F6CB121F-512D-4AA6-A0C1-0FB36C537598}" xr6:coauthVersionLast="47" xr6:coauthVersionMax="47" xr10:uidLastSave="{4BF07C91-EF78-4022-B0B4-A7418C7A0768}"/>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3" i="6" l="1"/>
  <c r="J3" i="6"/>
  <c r="B5"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2" i="6"/>
  <c r="G2" i="6"/>
  <c r="J2" i="6"/>
  <c r="L2" i="6"/>
  <c r="B3" i="6"/>
  <c r="G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<sst xmlns="http://schemas.openxmlformats.org/spreadsheetml/2006/main" count="179008" uniqueCount="39096">
  <si>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</si>
  <si>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</si>
  <si>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</si>
  <si>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</si>
  <si>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</si>
  <si>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</si>
  <si>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</si>
  <si>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</si>
  <si>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</si>
  <si>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</si>
  <si>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</si>
  <si>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</si>
  <si>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</si>
  <si>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</si>
  <si>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</si>
  <si>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</si>
  <si>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</si>
  <si>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</si>
  <si>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</si>
  <si>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</si>
  <si>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</si>
  <si>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</si>
  <si>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</si>
  <si>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</si>
  <si>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</si>
  <si>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</si>
  <si>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</si>
  <si>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</si>
  <si>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</si>
  <si>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</si>
  <si>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</si>
  <si>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</si>
  <si>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</si>
  <si>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</si>
  <si>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</si>
  <si>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</si>
  <si>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</si>
  <si>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</si>
  <si>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</si>
  <si>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</si>
  <si>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</si>
  <si>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</si>
  <si>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</si>
  <si>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</si>
  <si>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</si>
  <si>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</si>
  <si>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</si>
  <si>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</si>
  <si>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</si>
  <si>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</si>
  <si>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</si>
  <si>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</si>
  <si>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</si>
  <si>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</si>
  <si>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</si>
  <si>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</si>
  <si>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</si>
  <si>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</si>
  <si>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</si>
  <si>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</si>
  <si>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</si>
  <si>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</si>
  <si>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</si>
  <si>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</si>
  <si>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</si>
  <si>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</si>
  <si>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</si>
  <si>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</si>
  <si>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</si>
  <si>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</si>
  <si>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</si>
  <si>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</si>
  <si>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</si>
  <si>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</si>
  <si>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</si>
  <si>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</si>
  <si>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</si>
  <si>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</si>
  <si>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</si>
  <si>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</si>
  <si>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</si>
  <si>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</si>
  <si>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</si>
  <si>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</si>
  <si>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</si>
  <si>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</si>
  <si>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</si>
  <si>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</si>
  <si>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</si>
  <si>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</si>
  <si>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</si>
  <si>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</si>
  <si>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</si>
  <si>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</si>
  <si>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</si>
  <si>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</si>
  <si>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</si>
  <si>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</si>
  <si>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</si>
  <si>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</si>
  <si>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</si>
  <si>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</si>
  <si>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</si>
  <si>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</si>
  <si>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</si>
  <si>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</si>
  <si>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</si>
  <si>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</si>
  <si>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</si>
  <si>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</si>
  <si>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</si>
  <si>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</si>
  <si>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</si>
  <si>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</si>
  <si>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</si>
  <si>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</si>
  <si>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</si>
  <si>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</si>
  <si>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</si>
  <si>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</si>
  <si>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</si>
  <si>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</si>
  <si>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</si>
  <si>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</si>
  <si>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</si>
  <si>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</si>
  <si>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</si>
  <si>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</si>
  <si>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</si>
  <si>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</si>
  <si>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</si>
  <si>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</si>
  <si>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</si>
  <si>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</si>
  <si>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</si>
  <si>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</si>
  <si>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</si>
  <si>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</si>
  <si>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</si>
  <si>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</si>
  <si>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</si>
  <si>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</si>
  <si>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</si>
  <si>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</si>
  <si>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</si>
  <si>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</si>
  <si>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</si>
  <si>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</si>
  <si>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</si>
  <si>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</si>
  <si>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</si>
  <si>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</si>
  <si>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</si>
  <si>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</si>
  <si>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</si>
  <si>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</si>
  <si>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</si>
  <si>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</si>
  <si>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</si>
  <si>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</si>
  <si>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</si>
  <si>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</si>
  <si>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</si>
  <si>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</si>
  <si>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</si>
  <si>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</si>
  <si>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</si>
  <si>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</si>
  <si>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</si>
  <si>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</si>
  <si>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</si>
  <si>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</si>
  <si>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</si>
  <si>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</si>
  <si>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</si>
  <si>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</si>
  <si>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</si>
  <si>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</si>
  <si>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</si>
  <si>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</si>
  <si>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</si>
  <si>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</si>
  <si>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</si>
  <si>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</si>
  <si>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</si>
  <si>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</si>
  <si>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</si>
  <si>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</si>
  <si>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</si>
  <si>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</si>
  <si>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</si>
  <si>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</si>
  <si>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</si>
  <si>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</si>
  <si>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</si>
  <si>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</si>
  <si>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</si>
  <si>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</si>
  <si>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</si>
  <si>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</si>
  <si>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</si>
  <si>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</si>
  <si>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</si>
  <si>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</si>
  <si>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</si>
  <si>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</si>
  <si>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</si>
  <si>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</si>
  <si>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</si>
  <si>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</si>
  <si>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</si>
  <si>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</si>
  <si>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</si>
  <si>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</si>
  <si>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</si>
  <si>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</si>
  <si>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</si>
  <si>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</si>
  <si>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</si>
  <si>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</si>
  <si>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</si>
  <si>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</si>
  <si>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</si>
  <si>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</si>
  <si>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</si>
  <si>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</si>
  <si>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</si>
  <si>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</si>
  <si>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</si>
  <si>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</si>
  <si>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</si>
  <si>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</si>
  <si>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</si>
  <si>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</si>
  <si>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</si>
  <si>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</si>
  <si>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</si>
  <si>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</si>
  <si>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</si>
  <si>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</si>
  <si>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</si>
  <si>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</si>
  <si>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</si>
  <si>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</si>
  <si>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</si>
  <si>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</si>
  <si>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</si>
  <si>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</si>
  <si>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</si>
  <si>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</si>
  <si>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</si>
  <si>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</si>
  <si>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</si>
  <si>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</si>
  <si>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</si>
  <si>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</si>
  <si>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</si>
  <si>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</si>
  <si>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</si>
  <si>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</si>
  <si>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</si>
  <si>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</si>
  <si>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</si>
  <si>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</si>
  <si>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</si>
  <si>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</si>
  <si>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</si>
  <si>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</si>
  <si>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</si>
  <si>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</si>
  <si>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</si>
  <si>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</si>
  <si>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</si>
  <si>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</si>
  <si>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</si>
  <si>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</si>
  <si>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</si>
  <si>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</si>
  <si>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</si>
  <si>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</si>
  <si>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</si>
  <si>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</si>
  <si>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</si>
  <si>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</si>
  <si>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</si>
  <si>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</si>
  <si>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</si>
  <si>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</si>
  <si>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</si>
  <si>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</si>
  <si>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</si>
  <si>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</si>
  <si>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</si>
  <si>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</si>
  <si>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</si>
  <si>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</si>
  <si>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</si>
  <si>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</si>
  <si>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</si>
  <si>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</si>
  <si>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</si>
  <si>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</si>
  <si>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</si>
  <si>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</si>
  <si>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</si>
  <si>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</si>
  <si>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</si>
  <si>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</si>
  <si>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</si>
  <si>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</si>
  <si>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</si>
  <si>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</si>
  <si>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</si>
  <si>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</si>
  <si>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</si>
  <si>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</si>
  <si>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</si>
  <si>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</si>
  <si>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</si>
  <si>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</si>
  <si>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</si>
  <si>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</si>
  <si>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</si>
  <si>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</si>
  <si>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</si>
  <si>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</si>
  <si>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</si>
  <si>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</si>
  <si>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</si>
  <si>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</si>
  <si>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</si>
  <si>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</si>
  <si>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</si>
  <si>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</si>
  <si>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</si>
  <si>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</si>
  <si>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</si>
  <si>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</si>
  <si>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</si>
  <si>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</si>
  <si>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</si>
  <si>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</si>
  <si>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</si>
  <si>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</si>
  <si>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</si>
  <si>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</si>
  <si>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</si>
  <si>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</si>
  <si>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</si>
  <si>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</si>
  <si>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</si>
  <si>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</si>
  <si>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</si>
  <si>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</si>
  <si>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</si>
  <si>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</si>
  <si>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</si>
  <si>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</si>
  <si>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</si>
  <si>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</si>
  <si>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</si>
  <si>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</si>
  <si>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</si>
  <si>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</si>
  <si>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</si>
  <si>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</si>
  <si>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</si>
  <si>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</si>
  <si>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</si>
  <si>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</si>
  <si>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</si>
  <si>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</si>
  <si>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</si>
  <si>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</si>
  <si>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</si>
  <si>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</si>
  <si>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</si>
  <si>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</si>
  <si>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</si>
  <si>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</si>
  <si>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</si>
  <si>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</si>
  <si>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</si>
  <si>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</si>
  <si>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</si>
  <si>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</si>
  <si>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</si>
  <si>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</si>
  <si>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</si>
  <si>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</si>
  <si>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</si>
  <si>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</si>
  <si>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</si>
  <si>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</si>
  <si>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</si>
  <si>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</si>
  <si>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</si>
  <si>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</si>
  <si>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</si>
  <si>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</si>
  <si>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</si>
  <si>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</si>
  <si>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</si>
  <si>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</si>
  <si>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</si>
  <si>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</si>
  <si>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</si>
  <si>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</si>
  <si>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</si>
  <si>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</si>
  <si>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</si>
  <si>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</si>
  <si>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</si>
  <si>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</si>
  <si>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</si>
  <si>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</si>
  <si>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</si>
  <si>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</si>
  <si>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</si>
  <si>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</si>
  <si>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</si>
  <si>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</si>
  <si>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</si>
  <si>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</si>
  <si>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</si>
  <si>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</si>
  <si>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</si>
  <si>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</si>
  <si>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</si>
  <si>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</si>
  <si>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</si>
  <si>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</si>
  <si>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</si>
  <si>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</si>
  <si>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</si>
  <si>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</si>
  <si>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</si>
  <si>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</si>
  <si>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</si>
  <si>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</si>
  <si>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</si>
  <si>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</si>
  <si>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</si>
  <si>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</si>
  <si>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</si>
  <si>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</si>
  <si>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</si>
  <si>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</si>
  <si>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</si>
  <si>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</si>
  <si>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</si>
  <si>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</si>
  <si>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</si>
  <si>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</si>
  <si>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</si>
  <si>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</si>
  <si>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</si>
  <si>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</si>
  <si>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</si>
  <si>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</si>
  <si>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</si>
  <si>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</si>
  <si>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</si>
  <si>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</si>
  <si>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</si>
  <si>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</si>
  <si>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</si>
  <si>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</si>
  <si>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</si>
  <si>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</si>
  <si>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</si>
  <si>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</si>
  <si>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</si>
  <si>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</si>
  <si>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</si>
  <si>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</si>
  <si>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</si>
  <si>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</si>
  <si>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</si>
  <si>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</si>
  <si>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</si>
  <si>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</si>
  <si>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</si>
  <si>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</si>
  <si>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</si>
  <si>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</si>
  <si>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</si>
  <si>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</si>
  <si>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</si>
  <si>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</si>
  <si>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</si>
  <si>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</si>
  <si>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</si>
  <si>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</si>
  <si>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</si>
  <si>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</si>
  <si>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</si>
  <si>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</si>
  <si>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</si>
  <si>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</si>
  <si>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</si>
  <si>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</si>
  <si>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</si>
  <si>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</si>
  <si>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</si>
  <si>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</si>
  <si>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</si>
  <si>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</si>
  <si>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</si>
  <si>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</si>
  <si>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</si>
  <si>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</si>
  <si>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</si>
  <si>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</si>
  <si>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</si>
  <si>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</si>
  <si>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</si>
  <si>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</si>
  <si>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</si>
  <si>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</si>
  <si>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</si>
  <si>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</si>
  <si>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</si>
  <si>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</si>
  <si>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</si>
  <si>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</si>
  <si>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</si>
  <si>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</si>
  <si>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</si>
  <si>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</si>
  <si>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</si>
  <si>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</si>
  <si>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</si>
  <si>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</si>
  <si>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</si>
  <si>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</si>
  <si>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</si>
  <si>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</si>
  <si>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</si>
  <si>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</si>
  <si>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</si>
  <si>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</si>
  <si>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</si>
  <si>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</si>
  <si>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</si>
  <si>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</si>
  <si>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</si>
  <si>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</si>
  <si>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</si>
  <si>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</si>
  <si>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</si>
  <si>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</si>
  <si>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</si>
  <si>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</si>
  <si>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</si>
  <si>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</si>
  <si>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</si>
  <si>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</si>
  <si>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</si>
  <si>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</si>
  <si>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</si>
  <si>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</si>
  <si>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</si>
  <si>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</si>
  <si>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</si>
  <si>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</si>
  <si>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</si>
  <si>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</si>
  <si>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</si>
  <si>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</si>
  <si>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</si>
  <si>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</si>
  <si>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</si>
  <si>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</si>
  <si>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</si>
  <si>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</si>
  <si>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</si>
  <si>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</si>
  <si>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</si>
  <si>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</si>
  <si>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</si>
  <si>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</si>
  <si>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</si>
  <si>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</si>
  <si>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</si>
  <si>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</si>
  <si>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</si>
  <si>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</si>
  <si>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</si>
  <si>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</si>
  <si>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</si>
  <si>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</si>
  <si>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</si>
  <si>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</si>
  <si>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</si>
  <si>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</si>
  <si>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</si>
  <si>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</si>
  <si>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</si>
  <si>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</si>
  <si>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</si>
  <si>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</si>
  <si>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</si>
  <si>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</si>
  <si>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</si>
  <si>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</si>
  <si>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</si>
  <si>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</si>
  <si>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</si>
  <si>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</si>
  <si>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</si>
  <si>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</si>
  <si>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</si>
  <si>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</si>
  <si>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</si>
  <si>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</si>
  <si>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</si>
  <si>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</si>
  <si>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</si>
  <si>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</si>
  <si>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</si>
  <si>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</si>
  <si>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</si>
  <si>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</si>
  <si>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</si>
  <si>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</si>
  <si>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</si>
  <si>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</si>
  <si>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</si>
  <si>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</si>
  <si>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</si>
  <si>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</si>
  <si>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</si>
  <si>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</si>
  <si>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</si>
  <si>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</si>
  <si>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</si>
  <si>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</si>
  <si>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</si>
  <si>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</si>
  <si>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</si>
  <si>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</si>
  <si>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</si>
  <si>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</si>
  <si>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</si>
  <si>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</si>
  <si>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</si>
  <si>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</si>
  <si>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</si>
  <si>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</si>
  <si>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</si>
  <si>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</si>
  <si>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</si>
  <si>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</si>
  <si>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</si>
  <si>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</si>
  <si>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</si>
  <si>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</si>
  <si>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</si>
  <si>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</si>
  <si>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</si>
  <si>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</si>
  <si>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</si>
  <si>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</si>
  <si>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</si>
  <si>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</si>
  <si>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</si>
  <si>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</si>
  <si>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</si>
  <si>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</si>
  <si>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</si>
  <si>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</si>
  <si>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</si>
  <si>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</si>
  <si>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</si>
  <si>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</si>
  <si>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</si>
  <si>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</si>
  <si>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</si>
  <si>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</si>
  <si>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</si>
  <si>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</si>
  <si>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</si>
  <si>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</si>
  <si>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</si>
  <si>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</si>
  <si>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</si>
  <si>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</si>
  <si>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</si>
  <si>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</si>
  <si>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</si>
  <si>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</si>
  <si>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</si>
  <si>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</si>
  <si>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</si>
  <si>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</si>
  <si>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</si>
  <si>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</si>
  <si>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</si>
  <si>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</si>
  <si>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</si>
  <si>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</si>
  <si>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</si>
  <si>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</si>
  <si>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</si>
  <si>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</si>
  <si>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</si>
  <si>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</si>
  <si>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</si>
  <si>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</si>
  <si>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</si>
  <si>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</si>
  <si>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</si>
  <si>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</si>
  <si>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</si>
  <si>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</si>
  <si>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</si>
  <si>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</si>
  <si>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</si>
  <si>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</si>
  <si>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</si>
  <si>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</si>
  <si>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</si>
  <si>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</si>
  <si>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</si>
  <si>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</si>
  <si>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</si>
  <si>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</si>
  <si>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</si>
  <si>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</si>
  <si>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</si>
  <si>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</si>
  <si>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</si>
  <si>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</si>
  <si>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</si>
  <si>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</si>
  <si>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</si>
  <si>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</si>
  <si>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</si>
  <si>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</si>
  <si>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</si>
  <si>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</si>
  <si>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</si>
  <si>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</si>
  <si>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</si>
  <si>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</si>
  <si>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</si>
  <si>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</si>
  <si>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</si>
  <si>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</si>
  <si>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</si>
  <si>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</si>
  <si>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</si>
  <si>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</si>
  <si>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</si>
  <si>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</si>
  <si>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</si>
  <si>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</si>
  <si>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</si>
  <si>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</si>
  <si>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</si>
  <si>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</si>
  <si>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</si>
  <si>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</si>
  <si>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</si>
  <si>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</si>
  <si>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</si>
  <si>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</si>
  <si>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</si>
  <si>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</si>
  <si>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</si>
  <si>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</si>
  <si>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</si>
  <si>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</si>
  <si>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</si>
  <si>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</si>
  <si>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</si>
  <si>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</si>
  <si>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</si>
  <si>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</si>
  <si>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</si>
  <si>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</si>
  <si>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</si>
  <si>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</si>
  <si>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</si>
  <si>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</si>
  <si>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</si>
  <si>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</si>
  <si>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</si>
  <si>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</si>
  <si>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</si>
  <si>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</si>
  <si>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</si>
  <si>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</si>
  <si>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</si>
  <si>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</si>
  <si>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</si>
  <si>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</si>
  <si>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</si>
  <si>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</si>
  <si>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</si>
  <si>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</si>
  <si>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</si>
  <si>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</si>
  <si>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</si>
  <si>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</si>
  <si>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</si>
  <si>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</si>
  <si>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</si>
  <si>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</si>
  <si>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</si>
  <si>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</si>
  <si>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</si>
  <si>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</si>
  <si>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</si>
  <si>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</si>
  <si>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</si>
  <si>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</si>
  <si>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</si>
  <si>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</si>
  <si>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</si>
  <si>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</si>
  <si>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</si>
  <si>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</si>
  <si>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</si>
  <si>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</si>
  <si>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</si>
  <si>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</si>
  <si>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</si>
  <si>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</si>
  <si>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</si>
  <si>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</si>
  <si>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</si>
  <si>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</si>
  <si>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</si>
  <si>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</si>
  <si>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</si>
  <si>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</si>
  <si>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</si>
  <si>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</si>
  <si>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</si>
  <si>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</si>
  <si>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</si>
  <si>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</si>
  <si>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</si>
  <si>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</si>
  <si>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</si>
  <si>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</si>
  <si>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</si>
  <si>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</si>
  <si>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</si>
  <si>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</si>
  <si>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</si>
  <si>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</si>
  <si>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</si>
  <si>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</si>
  <si>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</si>
  <si>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</si>
  <si>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</si>
  <si>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</si>
  <si>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</si>
  <si>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</si>
  <si>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</si>
  <si>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</si>
  <si>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</si>
  <si>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</si>
  <si>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</si>
  <si>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</si>
  <si>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</si>
  <si>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</si>
  <si>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</si>
  <si>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</si>
  <si>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</si>
  <si>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</si>
  <si>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</si>
  <si>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</si>
  <si>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</si>
  <si>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</si>
  <si>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</si>
  <si>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</si>
  <si>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</si>
  <si>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</si>
  <si>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</si>
  <si>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</si>
  <si>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</si>
  <si>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</si>
  <si>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</si>
  <si>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</si>
  <si>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</si>
  <si>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</si>
  <si>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</si>
  <si>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</si>
  <si>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</si>
  <si>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</si>
  <si>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</si>
  <si>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</si>
  <si>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</si>
  <si>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</si>
  <si>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</si>
  <si>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</si>
  <si>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</si>
  <si>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</si>
  <si>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</si>
  <si>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</si>
  <si>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</si>
  <si>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</si>
  <si>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</si>
  <si>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</si>
  <si>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</si>
  <si>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</si>
  <si>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</si>
  <si>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</si>
  <si>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</si>
  <si>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</si>
  <si>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</si>
  <si>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</si>
  <si>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</si>
  <si>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</si>
  <si>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</si>
  <si>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</si>
  <si>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</si>
  <si>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</si>
  <si>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</si>
  <si>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</si>
  <si>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</si>
  <si>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</si>
  <si>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</si>
  <si>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</si>
  <si>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</si>
  <si>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</si>
  <si>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</si>
  <si>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</si>
  <si>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</si>
  <si>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</si>
  <si>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</si>
  <si>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</si>
  <si>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</si>
  <si>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</si>
  <si>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</si>
  <si>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</si>
  <si>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</si>
  <si>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</si>
  <si>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</si>
  <si>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</si>
  <si>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</si>
  <si>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</si>
  <si>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</si>
  <si>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</si>
  <si>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</si>
  <si>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</si>
  <si>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</si>
  <si>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</si>
  <si>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</si>
  <si>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</si>
  <si>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</si>
  <si>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</si>
  <si>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</si>
  <si>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</si>
  <si>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</si>
  <si>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</si>
  <si>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</si>
  <si>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</si>
  <si>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</si>
  <si>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</si>
  <si>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</si>
  <si>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</si>
  <si>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</si>
  <si>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</si>
  <si>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</si>
  <si>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</si>
  <si>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</si>
  <si>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</si>
  <si>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</si>
  <si>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</si>
  <si>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</si>
  <si>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</si>
  <si>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</si>
  <si>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</si>
  <si>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</si>
  <si>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</si>
  <si>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</si>
  <si>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</si>
  <si>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</si>
  <si>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</si>
  <si>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</si>
  <si>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</si>
  <si>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</si>
  <si>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</si>
  <si>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</si>
  <si>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</si>
  <si>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</si>
  <si>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</si>
  <si>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</si>
  <si>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</si>
  <si>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</si>
  <si>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</si>
  <si>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</si>
  <si>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</si>
  <si>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</si>
  <si>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</si>
  <si>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</si>
  <si>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</si>
  <si>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</si>
  <si>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</si>
  <si>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</si>
  <si>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</si>
  <si>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</si>
  <si>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</si>
  <si>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</si>
  <si>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</si>
  <si>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</si>
  <si>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</si>
  <si>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</si>
  <si>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</si>
  <si>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</si>
  <si>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</si>
  <si>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</si>
  <si>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</si>
  <si>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</si>
  <si>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</si>
  <si>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</si>
  <si>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</si>
  <si>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</si>
  <si>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</si>
  <si>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</si>
  <si>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</si>
  <si>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</si>
  <si>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</si>
  <si>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</si>
  <si>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</si>
  <si>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</si>
  <si>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</si>
  <si>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</si>
  <si>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</si>
  <si>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</si>
  <si>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</si>
  <si>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</si>
  <si>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</si>
  <si>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</si>
  <si>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</si>
  <si>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</si>
  <si>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</si>
  <si>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</si>
  <si>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</si>
  <si>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</si>
  <si>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</si>
  <si>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</si>
  <si>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</si>
  <si>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</si>
  <si>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</si>
  <si>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</si>
  <si>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</si>
  <si>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</si>
  <si>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</si>
  <si>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</si>
  <si>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</si>
  <si>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</si>
  <si>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</si>
  <si>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</si>
  <si>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</si>
  <si>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</si>
  <si>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</si>
  <si>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</si>
  <si>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</si>
  <si>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</si>
  <si>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</si>
  <si>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</si>
  <si>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</si>
  <si>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</si>
  <si>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</si>
  <si>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</si>
  <si>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</si>
  <si>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</si>
  <si>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</si>
  <si>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</si>
  <si>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</si>
  <si>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</si>
  <si>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</si>
  <si>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</si>
  <si>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</si>
  <si>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</si>
  <si>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</si>
  <si>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</si>
  <si>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</si>
  <si>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</si>
  <si>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</si>
  <si>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</si>
  <si>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</si>
  <si>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</si>
  <si>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</si>
  <si>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</si>
  <si>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</si>
  <si>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</si>
  <si>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</si>
  <si>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</si>
  <si>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</si>
  <si>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</si>
  <si>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</si>
  <si>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</si>
  <si>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</si>
  <si>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</si>
  <si>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</si>
  <si>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</si>
  <si>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</si>
  <si>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</si>
  <si>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</si>
  <si>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</si>
  <si>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</si>
  <si>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</si>
  <si>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</si>
  <si>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</si>
  <si>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</si>
  <si>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</si>
  <si>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</si>
  <si>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</si>
  <si>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</si>
  <si>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</si>
  <si>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</si>
  <si>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</si>
  <si>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</si>
  <si>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</si>
  <si>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</si>
  <si>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</si>
  <si>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</si>
  <si>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</si>
  <si>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</si>
  <si>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</si>
  <si>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</si>
  <si>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</si>
  <si>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</si>
  <si>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</si>
  <si>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</si>
  <si>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</si>
  <si>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</si>
  <si>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</si>
  <si>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</si>
  <si>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</si>
  <si>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</si>
  <si>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</si>
  <si>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</si>
  <si>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</si>
  <si>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</si>
  <si>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</si>
  <si>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</si>
  <si>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</si>
  <si>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</si>
  <si>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</si>
  <si>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</si>
  <si>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</si>
  <si>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</si>
  <si>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</si>
  <si>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</si>
  <si>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</si>
  <si>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</si>
  <si>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</si>
  <si>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</si>
  <si>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</si>
  <si>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</si>
  <si>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</si>
  <si>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</si>
  <si>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</si>
  <si>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</si>
  <si>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</si>
  <si>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</si>
  <si>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</si>
  <si>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</si>
  <si>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</si>
  <si>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</si>
  <si>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</si>
  <si>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</si>
  <si>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</si>
  <si>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</si>
  <si>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</si>
  <si>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</si>
  <si>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</si>
  <si>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</si>
  <si>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</si>
  <si>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</si>
  <si>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</si>
  <si>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</si>
  <si>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</si>
  <si>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</si>
  <si>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</si>
  <si>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</si>
  <si>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</si>
  <si>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</si>
  <si>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</si>
  <si>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</si>
  <si>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</si>
  <si>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</si>
  <si>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</si>
  <si>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</si>
  <si>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</si>
  <si>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</si>
  <si>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</si>
  <si>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</si>
  <si>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</si>
  <si>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</si>
  <si>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</si>
  <si>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</si>
  <si>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</si>
  <si>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</si>
  <si>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</si>
  <si>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</si>
  <si>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</si>
  <si>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</si>
  <si>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</si>
  <si>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</si>
  <si>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</si>
  <si>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</si>
  <si>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</si>
  <si>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</si>
  <si>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</si>
  <si>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</si>
  <si>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</si>
  <si>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</si>
  <si>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</si>
  <si>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</si>
  <si>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</si>
  <si>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</si>
  <si>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</si>
  <si>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</si>
  <si>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</si>
  <si>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</si>
  <si>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</si>
  <si>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</si>
  <si>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</si>
  <si>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</si>
  <si>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</si>
  <si>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</si>
  <si>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</si>
  <si>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</si>
  <si>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</si>
  <si>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</si>
  <si>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</si>
  <si>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</si>
  <si>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</si>
  <si>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</si>
  <si>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</si>
  <si>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</si>
  <si>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</si>
  <si>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</si>
  <si>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</si>
  <si>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</si>
  <si>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</si>
  <si>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</si>
  <si>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</si>
  <si>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</si>
  <si>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</si>
  <si>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</si>
  <si>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</si>
  <si>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</si>
  <si>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</si>
  <si>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</si>
  <si>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</si>
  <si>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</si>
  <si>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</si>
  <si>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</si>
  <si>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</si>
  <si>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</si>
  <si>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</si>
  <si>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</si>
  <si>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</si>
  <si>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</si>
  <si>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</si>
  <si>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</si>
  <si>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</si>
  <si>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</si>
  <si>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</si>
  <si>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</si>
  <si>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</si>
  <si>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</si>
  <si>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</si>
  <si>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</si>
  <si>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</si>
  <si>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</si>
  <si>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</si>
  <si>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</si>
  <si>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</si>
  <si>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</si>
  <si>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</si>
  <si>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</si>
  <si>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</si>
  <si>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</si>
  <si>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</si>
  <si>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</si>
  <si>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</si>
  <si>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</si>
  <si>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</si>
  <si>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</si>
  <si>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</si>
  <si>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</si>
  <si>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</si>
  <si>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</si>
  <si>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</si>
  <si>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</si>
  <si>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</si>
  <si>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</si>
  <si>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</si>
  <si>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</si>
  <si>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</si>
  <si>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</si>
  <si>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</si>
  <si>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</si>
  <si>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</si>
  <si>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</si>
  <si>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</si>
  <si>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</si>
  <si>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</si>
  <si>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</si>
  <si>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</si>
  <si>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</si>
  <si>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</si>
  <si>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</si>
  <si>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</si>
  <si>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</si>
  <si>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</si>
  <si>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</si>
  <si>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</si>
  <si>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</si>
  <si>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</si>
  <si>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</si>
  <si>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</si>
  <si>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</si>
  <si>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</si>
  <si>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</si>
  <si>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</si>
  <si>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</si>
  <si>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</si>
  <si>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</si>
  <si>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</si>
  <si>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</si>
  <si>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</si>
  <si>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</si>
  <si>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</si>
  <si>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</si>
  <si>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</si>
  <si>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</si>
  <si>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</si>
  <si>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</si>
  <si>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</si>
  <si>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</si>
  <si>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</si>
  <si>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</si>
  <si>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</si>
  <si>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</si>
  <si>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</si>
  <si>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</si>
  <si>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</si>
  <si>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</si>
  <si>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</si>
  <si>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</si>
  <si>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</si>
  <si>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</si>
  <si>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</si>
  <si>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</si>
  <si>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</si>
  <si>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</si>
  <si>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</si>
  <si>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</si>
  <si>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</si>
  <si>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</si>
  <si>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</si>
  <si>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</si>
  <si>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</si>
  <si>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</si>
  <si>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</si>
  <si>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</si>
  <si>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</si>
  <si>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</si>
  <si>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</si>
  <si>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</si>
  <si>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</si>
  <si>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</si>
  <si>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</si>
  <si>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</si>
  <si>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</si>
  <si>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</si>
  <si>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</si>
  <si>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</si>
  <si>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</si>
  <si>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</si>
  <si>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</si>
  <si>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</si>
  <si>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</si>
  <si>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</si>
  <si>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</si>
  <si>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</si>
  <si>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</si>
  <si>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</si>
  <si>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</si>
  <si>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</si>
  <si>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</si>
  <si>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</si>
  <si>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</si>
  <si>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</si>
  <si>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</si>
  <si>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</si>
  <si>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</si>
  <si>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</si>
  <si>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</si>
  <si>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</si>
  <si>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</si>
  <si>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</si>
  <si>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</si>
  <si>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</si>
  <si>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</si>
  <si>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</si>
  <si>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</si>
  <si>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</si>
  <si>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</si>
  <si>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</si>
  <si>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</si>
  <si>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</si>
  <si>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</si>
  <si>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</si>
  <si>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</si>
  <si>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</si>
  <si>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</si>
  <si>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</si>
  <si>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</si>
  <si>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</si>
  <si>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</si>
  <si>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</si>
  <si>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</si>
  <si>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</si>
  <si>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</si>
  <si>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</si>
  <si>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</si>
  <si>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</si>
  <si>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</si>
  <si>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</si>
  <si>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</si>
  <si>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</si>
  <si>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</si>
  <si>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</si>
  <si>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</si>
  <si>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</si>
  <si>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</si>
  <si>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</si>
  <si>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</si>
  <si>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</si>
  <si>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</si>
  <si>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</si>
  <si>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</si>
  <si>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</si>
  <si>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</si>
  <si>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</si>
  <si>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</si>
  <si>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</si>
  <si>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</si>
  <si>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</si>
  <si>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</si>
  <si>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</si>
  <si>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</si>
  <si>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</si>
  <si>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</si>
  <si>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</si>
  <si>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</si>
  <si>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</si>
  <si>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</si>
  <si>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</si>
  <si>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</si>
  <si>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</si>
  <si>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</si>
  <si>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</si>
  <si>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</si>
  <si>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</si>
  <si>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</si>
  <si>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</si>
  <si>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</si>
  <si>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</si>
  <si>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</si>
  <si>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</si>
  <si>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</si>
  <si>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</si>
  <si>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</si>
  <si>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</si>
  <si>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</si>
  <si>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</si>
  <si>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</si>
  <si>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</si>
  <si>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</si>
  <si>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</si>
  <si>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</si>
  <si>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</si>
  <si>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</si>
  <si>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</si>
  <si>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</si>
  <si>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</si>
  <si>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</si>
  <si>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</si>
  <si>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</si>
  <si>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</si>
  <si>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</si>
  <si>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</si>
  <si>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</si>
  <si>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</si>
  <si>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</si>
  <si>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</si>
  <si>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</si>
  <si>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</si>
  <si>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</si>
  <si>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</si>
  <si>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</si>
  <si>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</si>
  <si>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</si>
  <si>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</si>
  <si>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</si>
  <si>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</si>
  <si>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</si>
  <si>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</si>
  <si>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</si>
  <si>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</si>
  <si>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</si>
  <si>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</si>
  <si>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</si>
  <si>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</si>
  <si>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</si>
  <si>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</si>
  <si>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</si>
  <si>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</si>
  <si>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</si>
  <si>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</si>
  <si>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</si>
  <si>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</si>
  <si>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</si>
  <si>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</si>
  <si>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</si>
  <si>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</si>
  <si>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</si>
  <si>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</si>
  <si>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</si>
  <si>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</si>
  <si>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</si>
  <si>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</si>
  <si>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</si>
  <si>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</si>
  <si>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</si>
  <si>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</si>
  <si>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</si>
  <si>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</si>
  <si>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</si>
  <si>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</si>
  <si>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</si>
  <si>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</si>
  <si>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</si>
  <si>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</si>
  <si>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</si>
  <si>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</si>
  <si>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</si>
  <si>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</si>
  <si>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</si>
  <si>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</si>
  <si>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</si>
  <si>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</si>
  <si>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</si>
  <si>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</si>
  <si>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</si>
  <si>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</si>
  <si>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</si>
  <si>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</si>
  <si>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</si>
  <si>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</si>
  <si>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</si>
  <si>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</si>
  <si>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</si>
  <si>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</si>
  <si>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</si>
  <si>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</si>
  <si>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</si>
  <si>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</si>
  <si>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</si>
  <si>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</si>
  <si>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</si>
  <si>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</si>
  <si>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</si>
  <si>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</si>
  <si>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</si>
  <si>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</si>
  <si>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</si>
  <si>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</si>
  <si>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</si>
  <si>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</si>
  <si>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</si>
  <si>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</si>
  <si>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</si>
  <si>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</si>
  <si>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</si>
  <si>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</si>
  <si>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</si>
  <si>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</si>
  <si>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</si>
  <si>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</si>
  <si>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</si>
  <si>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</si>
  <si>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</si>
  <si>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</si>
  <si>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</si>
  <si>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</si>
  <si>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</si>
  <si>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</si>
  <si>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</si>
  <si>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</si>
  <si>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</si>
  <si>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</si>
  <si>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</si>
  <si>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</si>
  <si>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</si>
  <si>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</si>
  <si>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</si>
  <si>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</si>
  <si>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</si>
  <si>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</si>
  <si>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</si>
  <si>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</si>
  <si>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</si>
  <si>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</si>
  <si>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</si>
  <si>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</si>
  <si>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</si>
  <si>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</si>
  <si>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</si>
  <si>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</si>
  <si>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</si>
  <si>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</si>
  <si>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</si>
  <si>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</si>
  <si>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</si>
  <si>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</si>
  <si>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</si>
  <si>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</si>
  <si>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</si>
  <si>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</si>
  <si>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</si>
  <si>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</si>
  <si>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</si>
  <si>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</si>
  <si>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</si>
  <si>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</si>
  <si>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</si>
  <si>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</si>
  <si>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</si>
  <si>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</si>
  <si>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</si>
  <si>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</si>
  <si>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</si>
  <si>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</si>
  <si>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</si>
  <si>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</si>
  <si>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</si>
  <si>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</si>
  <si>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</si>
  <si>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</si>
  <si>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</si>
  <si>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</si>
  <si>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</si>
  <si>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</si>
  <si>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</si>
  <si>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</si>
  <si>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</si>
  <si>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</si>
  <si>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</si>
  <si>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</si>
  <si>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</si>
  <si>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</si>
  <si>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</si>
  <si>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</si>
  <si>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</si>
  <si>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</si>
  <si>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</si>
  <si>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</si>
  <si>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</si>
  <si>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</si>
  <si>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</si>
  <si>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</si>
  <si>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</si>
  <si>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</si>
  <si>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</si>
  <si>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</si>
  <si>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</si>
  <si>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</si>
  <si>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</si>
  <si>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</si>
  <si>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</si>
  <si>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</si>
  <si>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</si>
  <si>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</si>
  <si>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</si>
  <si>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</si>
  <si>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</si>
  <si>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</si>
  <si>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</si>
  <si>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</si>
  <si>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</si>
  <si>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</si>
  <si>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</si>
  <si>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</si>
  <si>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</si>
  <si>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</si>
  <si>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</si>
  <si>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</si>
  <si>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</si>
  <si>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</si>
  <si>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</si>
  <si>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</si>
  <si>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</si>
  <si>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</si>
  <si>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</si>
  <si>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</si>
  <si>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</si>
  <si>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</si>
  <si>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</si>
  <si>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</si>
  <si>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</si>
  <si>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</si>
  <si>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</si>
  <si>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</si>
  <si>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</si>
  <si>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</si>
  <si>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</si>
  <si>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</si>
  <si>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</si>
  <si>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</si>
  <si>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</si>
  <si>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</si>
  <si>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</si>
  <si>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</si>
  <si>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</si>
  <si>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</si>
  <si>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</si>
  <si>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</si>
  <si>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</si>
  <si>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</si>
  <si>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</si>
  <si>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</si>
  <si>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</si>
  <si>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</si>
  <si>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</si>
  <si>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</si>
  <si>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</si>
  <si>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</si>
  <si>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</si>
  <si>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</si>
  <si>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</si>
  <si>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</si>
  <si>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</si>
  <si>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</si>
  <si>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</si>
  <si>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</si>
  <si>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</si>
  <si>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</si>
  <si>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</si>
  <si>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</si>
  <si>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</si>
  <si>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</si>
  <si>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</si>
  <si>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</si>
  <si>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</si>
  <si>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</si>
  <si>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</si>
  <si>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</si>
  <si>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</si>
  <si>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</si>
  <si>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</si>
  <si>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</si>
  <si>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</si>
  <si>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</si>
  <si>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</si>
  <si>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</si>
  <si>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</si>
  <si>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</si>
  <si>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</si>
  <si>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</si>
  <si>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</si>
  <si>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</si>
  <si>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</si>
  <si>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</si>
  <si>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</si>
  <si>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</si>
  <si>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</si>
  <si>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</si>
  <si>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</si>
  <si>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</si>
  <si>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</si>
  <si>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</si>
  <si>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</si>
  <si>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</si>
  <si>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</si>
  <si>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</si>
  <si>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</si>
  <si>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</si>
  <si>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</si>
  <si>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</si>
  <si>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</si>
  <si>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</si>
  <si>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</si>
  <si>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</si>
  <si>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</si>
  <si>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</si>
  <si>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</si>
  <si>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</si>
  <si>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</si>
  <si>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</si>
  <si>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</si>
  <si>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</si>
  <si>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</si>
  <si>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</si>
  <si>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</si>
  <si>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</si>
  <si>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</si>
  <si>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</si>
  <si>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</si>
  <si>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</si>
  <si>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</si>
  <si>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</si>
  <si>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</si>
  <si>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</si>
  <si>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</si>
  <si>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</si>
  <si>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</si>
  <si>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</si>
  <si>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</si>
  <si>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</si>
  <si>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</si>
  <si>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</si>
  <si>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</si>
  <si>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</si>
  <si>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</si>
  <si>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</si>
  <si>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</si>
  <si>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</si>
  <si>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</si>
  <si>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</si>
  <si>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</si>
  <si>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</si>
  <si>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</si>
  <si>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</si>
  <si>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</si>
  <si>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</si>
  <si>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</si>
  <si>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</si>
  <si>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</si>
  <si>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</si>
  <si>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</si>
  <si>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</si>
  <si>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</si>
  <si>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</si>
  <si>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</si>
  <si>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</si>
  <si>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</si>
  <si>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</si>
  <si>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</si>
  <si>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</si>
  <si>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</si>
  <si>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</si>
  <si>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</si>
  <si>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</si>
  <si>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</si>
  <si>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</si>
  <si>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</si>
  <si>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</si>
  <si>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</si>
  <si>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</si>
  <si>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</si>
  <si>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</si>
  <si>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</si>
  <si>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</si>
  <si>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</si>
  <si>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</si>
  <si>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</si>
  <si>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</si>
  <si>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</si>
  <si>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</si>
  <si>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</si>
  <si>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</si>
  <si>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</si>
  <si>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</si>
  <si>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</si>
  <si>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</si>
  <si>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</si>
  <si>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</si>
  <si>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</si>
  <si>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</si>
  <si>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</si>
  <si>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</si>
  <si>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</si>
  <si>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</si>
  <si>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</si>
  <si>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</si>
  <si>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</si>
  <si>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</si>
  <si>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</si>
  <si>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</si>
  <si>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</si>
  <si>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</si>
  <si>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</si>
  <si>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</si>
  <si>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</si>
  <si>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</si>
  <si>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</si>
  <si>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</si>
  <si>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</si>
  <si>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</si>
  <si>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</si>
  <si>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</si>
  <si>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</si>
  <si>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</si>
  <si>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</si>
  <si>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</si>
  <si>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</si>
  <si>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</si>
  <si>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</si>
  <si>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</si>
  <si>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</si>
  <si>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</si>
  <si>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</si>
  <si>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</si>
  <si>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</si>
  <si>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</si>
  <si>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</si>
  <si>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</si>
  <si>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</si>
  <si>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</si>
  <si>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</si>
  <si>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</si>
  <si>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</si>
  <si>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</si>
  <si>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</si>
  <si>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</si>
  <si>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</si>
  <si>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</si>
  <si>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</si>
  <si>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</si>
  <si>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</si>
  <si>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</si>
  <si>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</si>
  <si>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</si>
  <si>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</si>
  <si>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</si>
  <si>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</si>
  <si>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</si>
  <si>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</si>
  <si>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</si>
  <si>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</si>
  <si>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</si>
  <si>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</si>
  <si>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</si>
  <si>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</si>
  <si>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</si>
  <si>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</si>
  <si>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</si>
  <si>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</si>
  <si>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</si>
  <si>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</si>
  <si>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</si>
  <si>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</si>
  <si>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</si>
  <si>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</si>
  <si>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</si>
  <si>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</si>
  <si>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</si>
  <si>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</si>
  <si>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</si>
  <si>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</si>
  <si>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</si>
  <si>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</si>
  <si>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</si>
  <si>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</si>
  <si>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</si>
  <si>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</si>
  <si>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</si>
  <si>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</si>
  <si>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</si>
  <si>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</si>
  <si>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</si>
  <si>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</si>
  <si>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</si>
  <si>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</si>
  <si>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</si>
  <si>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</si>
  <si>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</si>
  <si>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</si>
  <si>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</si>
  <si>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</si>
  <si>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</si>
  <si>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</si>
  <si>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</si>
  <si>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</si>
  <si>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</si>
  <si>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</si>
  <si>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</si>
  <si>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</si>
  <si>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</si>
  <si>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</si>
  <si>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</si>
  <si>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</si>
  <si>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</si>
  <si>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</si>
  <si>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</si>
  <si>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</si>
  <si>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</si>
  <si>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</si>
  <si>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</si>
  <si>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</si>
  <si>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</si>
  <si>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</si>
  <si>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</si>
  <si>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</si>
  <si>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</si>
  <si>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</si>
  <si>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</si>
  <si>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</si>
  <si>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</si>
  <si>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</si>
  <si>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</si>
  <si>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</si>
  <si>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</si>
  <si>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</si>
  <si>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</si>
  <si>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</si>
  <si>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</si>
  <si>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</si>
  <si>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</si>
  <si>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</si>
  <si>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</si>
  <si>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</si>
  <si>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</si>
  <si>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</si>
  <si>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</si>
  <si>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</si>
  <si>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</si>
  <si>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</si>
  <si>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</si>
  <si>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</si>
  <si>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</si>
  <si>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</si>
  <si>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</si>
  <si>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</si>
  <si>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</si>
  <si>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</si>
  <si>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</si>
  <si>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</si>
  <si>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</si>
  <si>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</si>
  <si>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</si>
  <si>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</si>
  <si>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</si>
  <si>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</si>
  <si>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</si>
  <si>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</si>
  <si>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</si>
  <si>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</si>
  <si>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</si>
  <si>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</si>
  <si>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</si>
  <si>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</si>
  <si>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</si>
  <si>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</si>
  <si>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</si>
  <si>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</si>
  <si>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</si>
  <si>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</si>
  <si>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</si>
  <si>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</si>
  <si>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</si>
  <si>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</si>
  <si>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</si>
  <si>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</si>
  <si>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</si>
  <si>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</si>
  <si>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</si>
  <si>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</si>
  <si>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</si>
  <si>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</si>
  <si>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</si>
  <si>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</si>
  <si>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</si>
  <si>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</si>
  <si>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</si>
  <si>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</si>
  <si>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</si>
  <si>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</si>
  <si>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</si>
  <si>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</si>
  <si>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</si>
  <si>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</si>
  <si>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</si>
  <si>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</si>
  <si>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</si>
  <si>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</si>
  <si>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</si>
  <si>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</si>
  <si>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</si>
  <si>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</si>
  <si>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</si>
  <si>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</si>
  <si>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</si>
  <si>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</si>
  <si>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</si>
  <si>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</si>
  <si>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</si>
  <si>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</si>
  <si>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</si>
  <si>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</si>
  <si>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</si>
  <si>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</si>
  <si>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</si>
  <si>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</si>
  <si>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</si>
  <si>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</si>
  <si>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</si>
  <si>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</si>
  <si>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</si>
  <si>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</si>
  <si>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</si>
  <si>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</si>
  <si>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</si>
  <si>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</si>
  <si>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</si>
  <si>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</si>
  <si>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</si>
  <si>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</si>
  <si>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</si>
  <si>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</si>
  <si>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</si>
  <si>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</si>
  <si>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</si>
  <si>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</si>
  <si>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</si>
  <si>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</si>
  <si>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</si>
  <si>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</si>
  <si>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</si>
  <si>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</si>
  <si>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</si>
  <si>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</si>
  <si>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</si>
  <si>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</si>
  <si>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</si>
  <si>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</si>
  <si>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</si>
  <si>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</si>
  <si>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</si>
  <si>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</si>
  <si>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</si>
  <si>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</si>
  <si>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</si>
  <si>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</si>
  <si>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</si>
  <si>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</si>
  <si>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</si>
  <si>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</si>
  <si>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</si>
  <si>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</si>
  <si>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</si>
  <si>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</si>
  <si>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</si>
  <si>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</si>
  <si>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</si>
  <si>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</si>
  <si>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</si>
  <si>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</si>
  <si>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</si>
  <si>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</si>
  <si>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</si>
  <si>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</si>
  <si>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</si>
  <si>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</si>
  <si>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</si>
  <si>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</si>
  <si>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</si>
  <si>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</si>
  <si>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</si>
  <si>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</si>
  <si>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</si>
  <si>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</si>
  <si>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</si>
  <si>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</si>
  <si>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</si>
  <si>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</si>
  <si>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</si>
  <si>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</si>
  <si>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</si>
  <si>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</si>
  <si>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</si>
  <si>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</si>
  <si>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</si>
  <si>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</si>
  <si>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</si>
  <si>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</si>
  <si>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</si>
  <si>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</si>
  <si>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</si>
  <si>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</si>
  <si>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</si>
  <si>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</si>
  <si>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</si>
  <si>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</si>
  <si>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</si>
  <si>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</si>
  <si>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</si>
  <si>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</si>
  <si>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</si>
  <si>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</si>
  <si>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</si>
  <si>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</si>
  <si>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</si>
  <si>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</si>
  <si>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</si>
  <si>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</si>
  <si>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</si>
  <si>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</si>
  <si>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</si>
  <si>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</si>
  <si>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</si>
  <si>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</si>
  <si>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</si>
  <si>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</si>
  <si>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</si>
  <si>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</si>
  <si>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</si>
  <si>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</si>
  <si>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</si>
  <si>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</si>
  <si>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</si>
  <si>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</si>
  <si>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</si>
  <si>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</si>
  <si>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</si>
  <si>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</si>
  <si>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</si>
  <si>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</si>
  <si>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</si>
  <si>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</si>
  <si>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</si>
  <si>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</si>
  <si>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</si>
  <si>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</si>
  <si>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</si>
  <si>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</si>
  <si>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</si>
  <si>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</si>
  <si>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</si>
  <si>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</si>
  <si>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</si>
  <si>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</si>
  <si>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</si>
  <si>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</si>
  <si>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</si>
  <si>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</si>
  <si>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</si>
  <si>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</si>
  <si>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</si>
  <si>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</si>
  <si>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</si>
  <si>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</si>
  <si>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</si>
  <si>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</si>
  <si>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</si>
  <si>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</si>
  <si>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</si>
  <si>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</si>
  <si>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</si>
  <si>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</si>
  <si>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</si>
  <si>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</si>
  <si>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</si>
  <si>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</si>
  <si>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</si>
  <si>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</si>
  <si>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</si>
  <si>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</si>
  <si>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</si>
  <si>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</si>
  <si>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</si>
  <si>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</si>
  <si>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</si>
  <si>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</si>
  <si>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</si>
  <si>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</si>
  <si>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</si>
  <si>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</si>
  <si>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</si>
  <si>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</si>
  <si>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</si>
  <si>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</si>
  <si>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</si>
  <si>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</si>
  <si>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</si>
  <si>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</si>
  <si>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</si>
  <si>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</si>
  <si>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</si>
  <si>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</si>
  <si>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</si>
  <si>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</si>
  <si>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</si>
  <si>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</si>
  <si>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</si>
  <si>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</si>
  <si>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</si>
  <si>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</si>
  <si>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</si>
  <si>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</si>
  <si>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</si>
  <si>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</si>
  <si>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</si>
  <si>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</si>
  <si>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</si>
  <si>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</si>
  <si>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</si>
  <si>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</si>
  <si>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</si>
  <si>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</si>
  <si>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</si>
  <si>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</si>
  <si>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</si>
  <si>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</si>
  <si>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</si>
  <si>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</si>
  <si>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</si>
  <si>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</si>
  <si>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</si>
  <si>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</si>
  <si>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</si>
  <si>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</si>
  <si>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</si>
  <si>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</si>
  <si>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</si>
  <si>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</si>
  <si>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</si>
  <si>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</si>
  <si>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</si>
  <si>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</si>
  <si>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</si>
  <si>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</si>
  <si>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</si>
  <si>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</si>
  <si>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</si>
  <si>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</si>
  <si>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</si>
  <si>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</si>
  <si>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</si>
  <si>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</si>
  <si>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</si>
  <si>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</si>
  <si>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</si>
  <si>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</si>
  <si>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</si>
  <si>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</si>
  <si>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</si>
  <si>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</si>
  <si>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</si>
  <si>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</si>
  <si>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</si>
  <si>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</si>
  <si>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</si>
  <si>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</si>
  <si>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</si>
  <si>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</si>
  <si>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</si>
  <si>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</si>
  <si>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</si>
  <si>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</si>
  <si>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</si>
  <si>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</si>
  <si>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</si>
  <si>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</si>
  <si>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</si>
  <si>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</si>
  <si>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</si>
  <si>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</si>
  <si>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</si>
  <si>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</si>
  <si>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</si>
  <si>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</si>
  <si>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</si>
  <si>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</si>
  <si>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</si>
  <si>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</si>
  <si>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</si>
  <si>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</si>
  <si>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</si>
  <si>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</si>
  <si>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</si>
  <si>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</si>
  <si>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</si>
  <si>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</si>
  <si>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</si>
  <si>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</si>
  <si>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</si>
  <si>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</si>
  <si>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</si>
  <si>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</si>
  <si>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</si>
  <si>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</si>
  <si>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</si>
  <si>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</si>
  <si>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</si>
  <si>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</si>
  <si>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</si>
  <si>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</si>
  <si>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</si>
  <si>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</si>
  <si>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</si>
  <si>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</si>
  <si>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</si>
  <si>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</si>
  <si>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</si>
  <si>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</si>
  <si>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</si>
  <si>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</si>
  <si>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</si>
  <si>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</si>
  <si>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</si>
  <si>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</si>
  <si>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</si>
  <si>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</si>
  <si>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</si>
  <si>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</si>
  <si>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</si>
  <si>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</si>
  <si>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</si>
  <si>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</si>
  <si>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</si>
  <si>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</si>
  <si>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</si>
  <si>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</si>
  <si>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</si>
  <si>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</si>
  <si>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</si>
  <si>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</si>
  <si>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</si>
  <si>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</si>
  <si>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</si>
  <si>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</si>
  <si>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</si>
  <si>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</si>
  <si>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</si>
  <si>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</si>
  <si>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</si>
  <si>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</si>
  <si>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</si>
  <si>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</si>
  <si>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</si>
  <si>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</si>
  <si>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</si>
  <si>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</si>
  <si>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</si>
  <si>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</si>
  <si>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</si>
  <si>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</si>
  <si>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</si>
  <si>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</si>
  <si>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</si>
  <si>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</si>
  <si>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</si>
  <si>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</si>
  <si>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</si>
  <si>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</si>
  <si>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</si>
  <si>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</si>
  <si>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</si>
  <si>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</si>
  <si>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</si>
  <si>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</si>
  <si>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</si>
  <si>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</si>
  <si>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</si>
  <si>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</si>
  <si>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</si>
  <si>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</si>
  <si>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</si>
  <si>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</si>
  <si>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</si>
  <si>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</si>
  <si>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</si>
  <si>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</si>
  <si>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</si>
  <si>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</si>
  <si>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</si>
  <si>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</si>
  <si>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</si>
  <si>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</si>
  <si>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</si>
  <si>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</si>
  <si>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</si>
  <si>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</si>
  <si>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</si>
  <si>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</si>
  <si>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</si>
  <si>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</si>
  <si>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</si>
  <si>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</si>
  <si>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</si>
  <si>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</si>
  <si>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</si>
  <si>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</si>
  <si>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</si>
  <si>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</si>
  <si>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</si>
  <si>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</si>
  <si>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</si>
  <si>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</si>
  <si>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</si>
  <si>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</si>
  <si>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</si>
  <si>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</si>
  <si>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</si>
  <si>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</si>
  <si>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</si>
  <si>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</si>
  <si>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</si>
  <si>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</si>
  <si>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</si>
  <si>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</si>
  <si>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</si>
  <si>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</si>
  <si>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</si>
  <si>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</si>
  <si>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</si>
  <si>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</si>
  <si>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</si>
  <si>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</si>
  <si>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</si>
  <si>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</si>
  <si>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</si>
  <si>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</si>
  <si>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</si>
  <si>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</si>
  <si>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</si>
  <si>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</si>
  <si>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</si>
  <si>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</si>
  <si>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</si>
  <si>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</si>
  <si>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</si>
  <si>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</si>
  <si>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</si>
  <si>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</si>
  <si>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</si>
  <si>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</si>
  <si>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</si>
  <si>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</si>
  <si>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</si>
  <si>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</si>
  <si>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</si>
  <si>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</si>
  <si>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</si>
  <si>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</si>
  <si>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</si>
  <si>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</si>
  <si>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</si>
  <si>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</si>
  <si>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</si>
  <si>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</si>
  <si>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</si>
  <si>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</si>
  <si>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</si>
  <si>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</si>
  <si>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</si>
  <si>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</si>
  <si>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</si>
  <si>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</si>
  <si>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</si>
  <si>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</si>
  <si>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</si>
  <si>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</si>
  <si>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</si>
  <si>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</si>
  <si>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</si>
  <si>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</si>
  <si>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</si>
  <si>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</si>
  <si>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</si>
  <si>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</si>
  <si>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</si>
  <si>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</si>
  <si>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</si>
  <si>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</si>
  <si>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</si>
  <si>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</si>
  <si>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</si>
  <si>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</si>
  <si>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</si>
  <si>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</si>
  <si>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</si>
  <si>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</si>
  <si>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</si>
  <si>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</si>
  <si>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</si>
  <si>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</si>
  <si>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</si>
  <si>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</si>
  <si>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</si>
  <si>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</si>
  <si>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</si>
  <si>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</si>
  <si>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</si>
  <si>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</si>
  <si>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</si>
  <si>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</si>
  <si>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</si>
  <si>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</si>
  <si>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</si>
  <si>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</si>
  <si>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</si>
  <si>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</si>
  <si>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</si>
  <si>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</si>
  <si>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</si>
  <si>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</si>
  <si>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</si>
  <si>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</si>
  <si>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</si>
  <si>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</si>
  <si>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</si>
  <si>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</si>
  <si>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</si>
  <si>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</si>
  <si>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</si>
  <si>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</si>
  <si>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</si>
  <si>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</si>
  <si>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</si>
  <si>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</si>
  <si>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</si>
  <si>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</si>
  <si>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</si>
  <si>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</si>
  <si>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</si>
  <si>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</si>
  <si>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</si>
  <si>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</si>
  <si>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</si>
  <si>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</si>
  <si>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</si>
  <si>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</si>
  <si>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</si>
  <si>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</si>
  <si>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</si>
  <si>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</si>
  <si>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</si>
  <si>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</si>
  <si>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</si>
  <si>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</si>
  <si>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</si>
  <si>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</si>
  <si>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</si>
  <si>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</si>
  <si>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</si>
  <si>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</si>
  <si>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</si>
  <si>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</si>
  <si>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</si>
  <si>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</si>
  <si>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</si>
  <si>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</si>
  <si>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</si>
  <si>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</si>
  <si>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</si>
  <si>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</si>
  <si>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</si>
  <si>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</si>
  <si>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</si>
  <si>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</si>
  <si>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</si>
  <si>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</si>
  <si>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</si>
  <si>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</si>
  <si>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</si>
  <si>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</si>
  <si>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</si>
  <si>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</si>
  <si>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</si>
  <si>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</si>
  <si>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</si>
  <si>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</si>
  <si>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</si>
  <si>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</si>
  <si>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</si>
  <si>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</si>
  <si>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</si>
  <si>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</si>
  <si>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</si>
  <si>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</si>
  <si>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</si>
  <si>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</si>
  <si>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</si>
  <si>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</si>
  <si>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</si>
  <si>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</si>
  <si>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</si>
  <si>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</si>
  <si>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</si>
  <si>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</si>
  <si>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</si>
  <si>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</si>
  <si>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</si>
  <si>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</si>
  <si>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</si>
  <si>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</si>
  <si>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</si>
  <si>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</si>
  <si>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</si>
  <si>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</si>
  <si>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</si>
  <si>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</si>
  <si>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</si>
  <si>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</si>
  <si>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</si>
  <si>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</si>
  <si>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</si>
  <si>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</si>
  <si>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</si>
  <si>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</si>
  <si>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</si>
  <si>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</si>
  <si>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</si>
  <si>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</si>
  <si>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</si>
  <si>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</si>
  <si>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</si>
  <si>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</si>
  <si>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</si>
  <si>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</si>
  <si>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</si>
  <si>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</si>
  <si>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</si>
  <si>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</si>
  <si>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</si>
  <si>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</si>
  <si>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</si>
  <si>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</si>
  <si>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</si>
  <si>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</si>
  <si>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</si>
  <si>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</si>
  <si>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</si>
  <si>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</si>
  <si>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</si>
  <si>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</si>
  <si>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</si>
  <si>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</si>
  <si>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</si>
  <si>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</si>
  <si>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</si>
  <si>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</si>
  <si>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</si>
  <si>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</si>
  <si>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</si>
  <si>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</si>
  <si>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</si>
  <si>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</si>
  <si>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</si>
  <si>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</si>
  <si>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</si>
  <si>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</si>
  <si>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</si>
  <si>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</si>
  <si>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</si>
  <si>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</si>
  <si>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</si>
  <si>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</si>
  <si>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</si>
  <si>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</si>
  <si>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</si>
  <si>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</si>
  <si>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</si>
  <si>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</si>
  <si>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</si>
  <si>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</si>
  <si>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</si>
  <si>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</si>
  <si>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</si>
  <si>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</si>
  <si>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</si>
  <si>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</si>
  <si>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</si>
  <si>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</si>
  <si>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</si>
  <si>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</si>
  <si>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</si>
  <si>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</si>
  <si>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</si>
  <si>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</si>
  <si>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</si>
  <si>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</si>
  <si>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</si>
  <si>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</si>
  <si>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</si>
  <si>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</si>
  <si>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</si>
  <si>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</si>
  <si>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</si>
  <si>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</si>
  <si>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</si>
  <si>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</si>
  <si>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</si>
  <si>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</si>
  <si>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</si>
  <si>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</si>
  <si>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</si>
  <si>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</si>
  <si>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</si>
  <si>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</si>
  <si>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</si>
  <si>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</si>
  <si>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</si>
  <si>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</si>
  <si>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</si>
  <si>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</si>
  <si>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</si>
  <si>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</si>
  <si>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</si>
  <si>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</si>
  <si>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</si>
  <si>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</si>
  <si>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</si>
  <si>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</si>
  <si>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</si>
  <si>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</si>
  <si>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</si>
  <si>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</si>
  <si>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</si>
  <si>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</si>
  <si>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</si>
  <si>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</si>
  <si>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</si>
  <si>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</si>
  <si>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</si>
  <si>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</si>
  <si>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</si>
  <si>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</si>
  <si>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</si>
  <si>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</si>
  <si>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</si>
  <si>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</si>
  <si>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</si>
  <si>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</si>
  <si>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</si>
  <si>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</si>
  <si>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</si>
  <si>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</si>
  <si>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</si>
  <si>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</si>
  <si>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</si>
  <si>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</si>
  <si>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</si>
  <si>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</si>
  <si>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</si>
  <si>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</si>
  <si>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</si>
  <si>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</si>
  <si>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</si>
  <si>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</si>
  <si>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</si>
  <si>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</si>
  <si>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</si>
  <si>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</si>
  <si>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</si>
  <si>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</si>
  <si>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</si>
  <si>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</si>
  <si>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</si>
  <si>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</si>
  <si>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</si>
  <si>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</si>
  <si>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</si>
  <si>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</si>
  <si>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</si>
  <si>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</si>
  <si>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</si>
  <si>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</si>
  <si>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</si>
  <si>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</si>
  <si>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</si>
  <si>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</si>
  <si>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</si>
  <si>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</si>
  <si>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</si>
  <si>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</si>
  <si>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</si>
  <si>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</si>
  <si>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</si>
  <si>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</si>
  <si>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</si>
  <si>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</si>
  <si>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</si>
  <si>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</si>
  <si>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</si>
  <si>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</si>
  <si>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</si>
  <si>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</si>
  <si>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</si>
  <si>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</si>
  <si>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</si>
  <si>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</si>
  <si>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</si>
  <si>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</si>
  <si>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</si>
  <si>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</si>
  <si>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</si>
  <si>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</si>
  <si>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</si>
  <si>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</si>
  <si>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</si>
  <si>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</si>
  <si>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</si>
  <si>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</si>
  <si>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</si>
  <si>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</si>
  <si>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</si>
  <si>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</si>
  <si>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</si>
  <si>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</si>
  <si>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</si>
  <si>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</si>
  <si>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</si>
  <si>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</si>
  <si>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</si>
  <si>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</si>
  <si>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</si>
  <si>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</si>
  <si>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</si>
  <si>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</si>
  <si>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</si>
  <si>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</si>
  <si>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</si>
  <si>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</si>
  <si>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</si>
  <si>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</si>
  <si>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</si>
  <si>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</si>
  <si>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</si>
  <si>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</si>
  <si>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</si>
  <si>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</si>
  <si>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</si>
  <si>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</si>
  <si>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</si>
  <si>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</si>
  <si>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</si>
  <si>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</si>
  <si>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</si>
  <si>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</si>
  <si>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</si>
  <si>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</si>
  <si>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</si>
  <si>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</si>
  <si>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</si>
  <si>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</si>
  <si>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</si>
  <si>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</si>
  <si>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</si>
  <si>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</si>
  <si>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</si>
  <si>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</si>
  <si>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</si>
  <si>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</si>
  <si>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</si>
  <si>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</si>
  <si>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</si>
  <si>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</si>
  <si>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</si>
  <si>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</si>
  <si>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</si>
  <si>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</si>
  <si>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</si>
  <si>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</si>
  <si>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</si>
  <si>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</si>
  <si>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</si>
  <si>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</si>
  <si>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</si>
  <si>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</si>
  <si>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</si>
  <si>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</si>
  <si>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</si>
  <si>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</si>
  <si>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</si>
  <si>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</si>
  <si>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</si>
  <si>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</si>
  <si>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</si>
  <si>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</si>
  <si>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</si>
  <si>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</si>
  <si>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</si>
  <si>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</si>
  <si>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</si>
  <si>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</si>
  <si>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</si>
  <si>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</si>
  <si>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</si>
  <si>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</si>
  <si>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</si>
  <si>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</si>
  <si>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</si>
  <si>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</si>
  <si>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</si>
  <si>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</si>
  <si>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</si>
  <si>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</si>
  <si>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</si>
  <si>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</si>
  <si>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</si>
  <si>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</si>
  <si>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</si>
  <si>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</si>
  <si>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</si>
  <si>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</si>
  <si>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</si>
  <si>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</si>
  <si>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</si>
  <si>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</si>
  <si>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</si>
  <si>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</si>
  <si>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</si>
  <si>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</si>
  <si>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</si>
  <si>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</si>
  <si>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</si>
  <si>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</si>
  <si>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</si>
  <si>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</si>
  <si>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</si>
  <si>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</si>
  <si>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</si>
  <si>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</si>
  <si>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</si>
  <si>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</si>
  <si>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</si>
  <si>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</si>
  <si>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</si>
  <si>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</si>
  <si>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</si>
  <si>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</si>
  <si>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</si>
  <si>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</si>
  <si>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</si>
  <si>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</si>
  <si>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</si>
  <si>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</si>
  <si>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</si>
  <si>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</si>
  <si>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</si>
  <si>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</si>
  <si>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</si>
  <si>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</si>
  <si>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</si>
  <si>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</si>
  <si>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</si>
  <si>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</si>
  <si>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</si>
  <si>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</si>
  <si>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</si>
  <si>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</si>
  <si>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</si>
  <si>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</si>
  <si>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</si>
  <si>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</si>
  <si>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</si>
  <si>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</si>
  <si>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</si>
  <si>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</si>
  <si>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</si>
  <si>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</si>
  <si>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</si>
  <si>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</si>
  <si>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</si>
  <si>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</si>
  <si>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</si>
  <si>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</si>
  <si>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</si>
  <si>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</si>
  <si>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</si>
  <si>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</si>
  <si>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</si>
  <si>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</si>
  <si>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</si>
  <si>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</si>
  <si>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</si>
  <si>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</si>
  <si>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</si>
  <si>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</si>
  <si>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</si>
  <si>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</si>
  <si>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</si>
  <si>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</si>
  <si>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</si>
  <si>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</si>
  <si>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</si>
  <si>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</si>
  <si>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</si>
  <si>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</si>
  <si>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</si>
  <si>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</si>
  <si>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</si>
  <si>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</si>
  <si>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</si>
  <si>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</si>
  <si>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</si>
  <si>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</si>
  <si>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</si>
  <si>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</si>
  <si>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</si>
  <si>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</si>
  <si>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</si>
  <si>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</si>
  <si>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</si>
  <si>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</si>
  <si>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</si>
  <si>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</si>
  <si>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</si>
  <si>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</si>
  <si>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</si>
  <si>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</si>
  <si>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</si>
  <si>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</si>
  <si>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</si>
  <si>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</si>
  <si>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</si>
  <si>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</si>
  <si>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</si>
  <si>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</si>
  <si>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</si>
  <si>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</si>
  <si>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</si>
  <si>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</si>
  <si>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</si>
  <si>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</si>
  <si>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</si>
  <si>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</si>
  <si>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</si>
  <si>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</si>
  <si>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</si>
  <si>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</si>
  <si>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</si>
  <si>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</si>
  <si>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</si>
  <si>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</si>
  <si>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</si>
  <si>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</si>
  <si>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</si>
  <si>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</si>
  <si>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</si>
  <si>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</si>
  <si>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</si>
  <si>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</si>
  <si>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</si>
  <si>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</si>
  <si>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</si>
  <si>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</si>
  <si>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</si>
  <si>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</si>
  <si>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</si>
  <si>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</si>
  <si>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</si>
  <si>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</si>
  <si>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</si>
  <si>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</si>
  <si>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</si>
  <si>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</si>
  <si>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</si>
  <si>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</si>
  <si>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</si>
  <si>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</si>
  <si>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</si>
  <si>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</si>
  <si>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</si>
  <si>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</si>
  <si>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</si>
  <si>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</si>
  <si>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</si>
  <si>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</si>
  <si>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</si>
  <si>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</si>
  <si>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</si>
  <si>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</si>
  <si>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</si>
  <si>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</si>
  <si>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</si>
  <si>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</si>
  <si>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</si>
  <si>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</si>
  <si>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</si>
  <si>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</si>
  <si>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</si>
  <si>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</si>
  <si>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</si>
  <si>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</si>
  <si>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</si>
  <si>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</si>
  <si>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</si>
  <si>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</si>
  <si>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</si>
  <si>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</si>
  <si>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</si>
  <si>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</si>
  <si>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</si>
  <si>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</si>
  <si>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</si>
  <si>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</si>
  <si>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</si>
  <si>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</si>
  <si>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</si>
  <si>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</si>
  <si>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</si>
  <si>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</si>
  <si>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</si>
  <si>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</si>
  <si>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</si>
  <si>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</si>
  <si>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</si>
  <si>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</si>
  <si>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</si>
  <si>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</si>
  <si>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</si>
  <si>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</si>
  <si>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</si>
  <si>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</si>
  <si>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</si>
  <si>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</si>
  <si>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</si>
  <si>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</si>
  <si>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</si>
  <si>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</si>
  <si>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</si>
  <si>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</si>
  <si>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</si>
  <si>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</si>
  <si>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</si>
  <si>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</si>
  <si>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</si>
  <si>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</si>
  <si>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</si>
  <si>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</si>
  <si>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</si>
  <si>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</si>
  <si>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</si>
  <si>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</si>
  <si>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</si>
  <si>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</si>
  <si>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</si>
  <si>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</si>
  <si>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</si>
  <si>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</si>
  <si>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</si>
  <si>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</si>
  <si>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</si>
  <si>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</si>
  <si>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</si>
  <si>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</si>
  <si>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</si>
  <si>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</si>
  <si>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</si>
  <si>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</si>
  <si>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</si>
  <si>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</si>
  <si>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</si>
  <si>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</si>
  <si>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</si>
  <si>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</si>
  <si>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</si>
  <si>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</si>
  <si>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</si>
  <si>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</si>
  <si>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</si>
  <si>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</si>
  <si>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</si>
  <si>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</si>
  <si>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</si>
  <si>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</si>
  <si>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</si>
  <si>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</si>
  <si>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</si>
  <si>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</si>
  <si>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</si>
  <si>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</si>
  <si>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</si>
  <si>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</si>
  <si>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</si>
  <si>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</si>
  <si>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</si>
  <si>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</si>
  <si>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</si>
  <si>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</si>
  <si>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</si>
  <si>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</si>
  <si>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</si>
  <si>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</si>
  <si>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</si>
  <si>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</si>
  <si>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</si>
  <si>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</si>
  <si>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</si>
  <si>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</si>
  <si>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</si>
  <si>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</si>
  <si>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</si>
  <si>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</si>
  <si>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</si>
  <si>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</si>
  <si>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</si>
  <si>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</si>
  <si>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</si>
  <si>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</si>
  <si>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</si>
  <si>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</si>
  <si>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</si>
  <si>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</si>
  <si>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</si>
  <si>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</si>
  <si>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</si>
  <si>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</si>
  <si>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</si>
  <si>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</si>
  <si>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</si>
  <si>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</si>
  <si>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</si>
  <si>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</si>
  <si>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</si>
  <si>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</si>
  <si>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</si>
  <si>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</si>
  <si>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</si>
  <si>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</si>
  <si>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</si>
  <si>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</si>
  <si>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</si>
  <si>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</si>
  <si>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</si>
  <si>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</si>
  <si>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</si>
  <si>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</si>
  <si>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</si>
  <si>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</si>
  <si>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</si>
  <si>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</si>
  <si>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</si>
  <si>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</si>
  <si>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</si>
  <si>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</si>
  <si>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</si>
  <si>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</si>
  <si>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</si>
  <si>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</si>
  <si>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</si>
  <si>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</si>
  <si>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</si>
  <si>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</si>
  <si>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</si>
  <si>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</si>
  <si>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</si>
  <si>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</si>
  <si>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</si>
  <si>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</si>
  <si>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</si>
  <si>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</si>
  <si>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</si>
  <si>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</si>
  <si>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</si>
  <si>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</si>
  <si>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</si>
  <si>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</si>
  <si>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</si>
  <si>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</si>
  <si>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</si>
  <si>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</si>
  <si>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</si>
  <si>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</si>
  <si>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</si>
  <si>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</si>
  <si>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</si>
  <si>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</si>
  <si>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</si>
  <si>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</si>
  <si>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</si>
  <si>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</si>
  <si>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</si>
  <si>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</si>
  <si>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</si>
  <si>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</si>
  <si>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</si>
  <si>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</si>
  <si>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</si>
  <si>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</si>
  <si>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</si>
  <si>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</si>
  <si>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</si>
  <si>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</si>
  <si>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</si>
  <si>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</si>
  <si>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</si>
  <si>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</si>
  <si>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</si>
  <si>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</si>
  <si>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</si>
  <si>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</si>
  <si>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</si>
  <si>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</si>
  <si>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</si>
  <si>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</si>
  <si>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</si>
  <si>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</si>
  <si>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</si>
  <si>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</si>
  <si>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</si>
  <si>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</si>
  <si>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</si>
  <si>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</si>
  <si>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</si>
  <si>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</si>
  <si>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</si>
  <si>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</si>
  <si>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</si>
  <si>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</si>
  <si>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</si>
  <si>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</si>
  <si>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</si>
  <si>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</si>
  <si>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</si>
  <si>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</si>
  <si>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</si>
  <si>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</si>
  <si>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</si>
  <si>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</si>
  <si>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</si>
  <si>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</si>
  <si>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</si>
  <si>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</si>
  <si>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</si>
  <si>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</si>
  <si>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</si>
  <si>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</si>
  <si>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</si>
  <si>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</si>
  <si>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</si>
  <si>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</si>
  <si>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</si>
  <si>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</si>
  <si>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</si>
  <si>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</si>
  <si>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</si>
  <si>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</si>
  <si>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</si>
  <si>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</si>
  <si>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</si>
  <si>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</si>
  <si>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</si>
  <si>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</si>
  <si>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</si>
  <si>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</si>
  <si>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</si>
  <si>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</si>
  <si>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</si>
  <si>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</si>
  <si>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</si>
  <si>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</si>
  <si>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</si>
  <si>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</si>
  <si>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</si>
  <si>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</si>
  <si>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</si>
  <si>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</si>
  <si>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</si>
  <si>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</si>
  <si>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</si>
  <si>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</si>
  <si>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</si>
  <si>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</si>
  <si>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</si>
  <si>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</si>
  <si>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</si>
  <si>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</si>
  <si>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</si>
  <si>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</si>
  <si>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</si>
  <si>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</si>
  <si>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</si>
  <si>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</si>
  <si>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</si>
  <si>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</si>
  <si>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</si>
  <si>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</si>
  <si>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</si>
  <si>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</si>
  <si>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</si>
  <si>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</si>
  <si>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</si>
  <si>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</si>
  <si>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</si>
  <si>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</si>
  <si>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</si>
  <si>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</si>
  <si>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</si>
  <si>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</si>
  <si>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</si>
  <si>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</si>
  <si>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</si>
  <si>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</si>
  <si>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</si>
  <si>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</si>
  <si>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</si>
  <si>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</si>
  <si>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</si>
  <si>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</si>
  <si>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</si>
  <si>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</si>
  <si>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</si>
  <si>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</si>
  <si>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</si>
  <si>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</si>
  <si>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</si>
  <si>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</si>
  <si>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</si>
  <si>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</si>
  <si>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</si>
  <si>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</si>
  <si>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</si>
  <si>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</si>
  <si>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</si>
  <si>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</si>
  <si>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</si>
  <si>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</si>
  <si>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</si>
  <si>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</si>
  <si>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</si>
  <si>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</si>
  <si>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</si>
  <si>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</si>
  <si>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</si>
  <si>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</si>
  <si>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</si>
  <si>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</si>
  <si>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</si>
  <si>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</si>
  <si>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</si>
  <si>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</si>
  <si>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</si>
  <si>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</si>
  <si>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</si>
  <si>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</si>
  <si>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</si>
  <si>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</si>
  <si>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</si>
  <si>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</si>
  <si>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</si>
  <si>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</si>
  <si>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</si>
  <si>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</si>
  <si>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</si>
  <si>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</si>
  <si>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</si>
  <si>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</si>
  <si>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</si>
  <si>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</si>
  <si>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</si>
  <si>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</si>
  <si>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</si>
  <si>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</si>
  <si>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</si>
  <si>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</si>
  <si>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</si>
  <si>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</si>
  <si>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</si>
  <si>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</si>
  <si>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</si>
  <si>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</si>
  <si>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</si>
  <si>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</si>
  <si>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</si>
  <si>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</si>
  <si>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</si>
  <si>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</si>
  <si>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</si>
  <si>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</si>
  <si>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</si>
  <si>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</si>
  <si>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</si>
  <si>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</si>
  <si>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</si>
  <si>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</si>
  <si>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</si>
  <si>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</si>
  <si>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</si>
  <si>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</si>
  <si>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</si>
  <si>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</si>
  <si>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</si>
  <si>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</si>
  <si>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</si>
  <si>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</si>
  <si>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</si>
  <si>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</si>
  <si>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</si>
  <si>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</si>
  <si>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</si>
  <si>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</si>
  <si>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</si>
  <si>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</si>
  <si>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</si>
  <si>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</si>
  <si>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</si>
  <si>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</si>
  <si>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</si>
  <si>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</si>
  <si>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</si>
  <si>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</si>
  <si>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</si>
  <si>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</si>
  <si>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</si>
  <si>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</si>
  <si>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</si>
  <si>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</si>
  <si>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</si>
  <si>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</si>
  <si>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</si>
  <si>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</si>
  <si>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</si>
  <si>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</si>
  <si>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</si>
  <si>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</si>
  <si>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</si>
  <si>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</si>
  <si>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</si>
  <si>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</si>
  <si>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</si>
  <si>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</si>
  <si>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</si>
  <si>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</si>
  <si>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</si>
  <si>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</si>
  <si>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</si>
  <si>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</si>
  <si>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</si>
  <si>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</si>
  <si>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</si>
  <si>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</si>
  <si>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</si>
  <si>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</si>
  <si>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</si>
  <si>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</si>
  <si>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</si>
  <si>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</si>
  <si>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</si>
  <si>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</si>
  <si>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</si>
  <si>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</si>
  <si>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</si>
  <si>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</si>
  <si>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</si>
  <si>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</si>
  <si>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</si>
  <si>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</si>
  <si>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</si>
  <si>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</si>
  <si>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</si>
  <si>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</si>
  <si>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</si>
  <si>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</si>
  <si>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</si>
  <si>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</si>
  <si>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</si>
  <si>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</si>
  <si>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</si>
  <si>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</si>
  <si>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</si>
  <si>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</si>
  <si>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</si>
  <si>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</si>
  <si>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</si>
  <si>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</si>
  <si>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</si>
  <si>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</si>
  <si>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</si>
  <si>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</si>
  <si>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</si>
  <si>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</si>
  <si>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</si>
  <si>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</si>
  <si>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</si>
  <si>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</si>
  <si>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</si>
  <si>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</si>
  <si>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</si>
  <si>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</si>
  <si>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</si>
  <si>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</si>
  <si>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</si>
  <si>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</si>
  <si>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</si>
  <si>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</si>
  <si>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</si>
  <si>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</si>
  <si>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</si>
  <si>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</si>
  <si>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</si>
  <si>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</si>
  <si>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</si>
  <si>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</si>
  <si>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</si>
  <si>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</si>
  <si>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</si>
  <si>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</si>
  <si>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</si>
  <si>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</si>
  <si>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</si>
  <si>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</si>
  <si>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</si>
  <si>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</si>
  <si>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</si>
  <si>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</si>
  <si>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</si>
  <si>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</si>
  <si>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</si>
  <si>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</si>
  <si>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</si>
  <si>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</si>
  <si>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</si>
  <si>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</si>
  <si>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</si>
  <si>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</si>
  <si>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</si>
  <si>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</si>
  <si>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</si>
  <si>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</si>
  <si>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</si>
  <si>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</si>
  <si>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</si>
  <si>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</si>
  <si>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</si>
  <si>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</si>
  <si>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</si>
  <si>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</si>
  <si>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</si>
  <si>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</si>
  <si>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</si>
  <si>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</si>
  <si>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</si>
  <si>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</si>
  <si>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</si>
  <si>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</si>
  <si>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</si>
  <si>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</si>
  <si>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</si>
  <si>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</si>
  <si>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</si>
  <si>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</si>
  <si>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</si>
  <si>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</si>
  <si>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</si>
  <si>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</si>
  <si>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</si>
  <si>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</si>
  <si>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</si>
  <si>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</si>
  <si>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</si>
  <si>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</si>
  <si>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</si>
  <si>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</si>
  <si>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</si>
  <si>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</si>
  <si>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</si>
  <si>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</si>
  <si>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</si>
  <si>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</si>
  <si>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</si>
  <si>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</si>
  <si>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</si>
  <si>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</si>
  <si>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</si>
  <si>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</si>
  <si>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</si>
  <si>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</si>
  <si>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</si>
  <si>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</si>
  <si>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</si>
  <si>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</si>
  <si>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</si>
  <si>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</si>
  <si>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</si>
  <si>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</si>
  <si>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</si>
  <si>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</si>
  <si>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</si>
  <si>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</si>
  <si>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</si>
  <si>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</si>
  <si>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</si>
  <si>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</si>
  <si>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</si>
  <si>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</si>
  <si>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</si>
  <si>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</si>
  <si>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</si>
  <si>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</si>
  <si>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</si>
  <si>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</si>
  <si>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</si>
  <si>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</si>
  <si>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</si>
  <si>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</si>
  <si>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</si>
  <si>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</si>
  <si>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</si>
  <si>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</si>
  <si>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</si>
  <si>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</si>
  <si>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</si>
  <si>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</si>
  <si>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</si>
  <si>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</si>
  <si>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</si>
  <si>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</si>
  <si>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</si>
  <si>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</si>
  <si>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</si>
  <si>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</si>
  <si>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</si>
  <si>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</si>
  <si>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</si>
  <si>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</si>
  <si>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</si>
  <si>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</si>
  <si>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</si>
  <si>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</si>
  <si>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</si>
  <si>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</si>
  <si>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</si>
  <si>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</si>
  <si>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</si>
  <si>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</si>
  <si>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</si>
  <si>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</si>
  <si>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</si>
  <si>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</si>
  <si>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</si>
  <si>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</si>
  <si>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</si>
  <si>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</si>
  <si>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</si>
  <si>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</si>
  <si>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</si>
  <si>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</si>
  <si>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</si>
  <si>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</si>
  <si>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</si>
  <si>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</si>
  <si>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</si>
  <si>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</si>
  <si>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</si>
  <si>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</si>
  <si>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</si>
  <si>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</si>
  <si>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</si>
  <si>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</si>
  <si>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</si>
  <si>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</si>
  <si>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</si>
  <si>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</si>
  <si>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</si>
  <si>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</si>
  <si>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</si>
  <si>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</si>
  <si>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</si>
  <si>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</si>
  <si>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</si>
  <si>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</si>
  <si>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</si>
  <si>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</si>
  <si>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</si>
  <si>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</si>
  <si>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</si>
  <si>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</si>
  <si>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</si>
  <si>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</si>
  <si>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</si>
  <si>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</si>
  <si>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</si>
  <si>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</si>
  <si>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</si>
  <si>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</si>
  <si>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</si>
  <si>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</si>
  <si>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</si>
  <si>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</si>
  <si>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</si>
  <si>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</si>
  <si>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</si>
  <si>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</si>
  <si>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</si>
  <si>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</si>
  <si>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</si>
  <si>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</si>
  <si>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</si>
  <si>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</si>
  <si>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</si>
  <si>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</si>
  <si>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</si>
  <si>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</si>
  <si>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</si>
  <si>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</si>
  <si>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</si>
  <si>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</si>
  <si>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</si>
  <si>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</si>
  <si>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</si>
  <si>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</si>
  <si>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</si>
  <si>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</si>
  <si>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</si>
  <si>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</si>
  <si>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</si>
  <si>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</si>
  <si>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</si>
  <si>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</si>
  <si>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</si>
  <si>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</si>
  <si>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</si>
  <si>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</si>
  <si>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</si>
  <si>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</si>
  <si>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</si>
  <si>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</si>
  <si>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</si>
  <si>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</si>
  <si>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</si>
  <si>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</si>
  <si>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</si>
  <si>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</si>
  <si>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</si>
  <si>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</si>
  <si>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</si>
  <si>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</si>
  <si>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</si>
  <si>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</si>
  <si>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</si>
  <si>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</si>
  <si>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</si>
  <si>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</si>
  <si>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</si>
  <si>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</si>
  <si>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</si>
  <si>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</si>
  <si>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</si>
  <si>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</si>
  <si>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</si>
  <si>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</si>
  <si>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</si>
  <si>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</si>
  <si>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</si>
  <si>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</si>
  <si>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</si>
  <si>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</si>
  <si>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</si>
  <si>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</si>
  <si>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</si>
  <si>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</si>
  <si>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</si>
  <si>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</si>
  <si>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</si>
  <si>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</si>
  <si>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</si>
  <si>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</si>
  <si>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</si>
  <si>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</si>
  <si>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</si>
  <si>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</si>
  <si>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</si>
  <si>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</si>
  <si>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</si>
  <si>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</si>
  <si>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</si>
  <si>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</si>
  <si>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</si>
  <si>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</si>
  <si>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</si>
  <si>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</si>
  <si>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</si>
  <si>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</si>
  <si>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</si>
  <si>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</si>
  <si>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</si>
  <si>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</si>
  <si>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</si>
  <si>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</si>
  <si>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</si>
  <si>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</si>
  <si>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</si>
  <si>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</si>
  <si>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</si>
  <si>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</si>
  <si>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</si>
  <si>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</si>
  <si>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</si>
  <si>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</si>
  <si>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</si>
  <si>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</si>
  <si>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</si>
  <si>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</si>
  <si>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</si>
  <si>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</si>
  <si>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</si>
  <si>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</si>
  <si>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</si>
  <si>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</si>
  <si>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</si>
  <si>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</si>
  <si>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</si>
  <si>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</si>
  <si>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</si>
  <si>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</si>
  <si>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</si>
  <si>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</si>
  <si>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</si>
  <si>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</si>
  <si>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</si>
  <si>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</si>
  <si>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</si>
  <si>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</si>
  <si>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</si>
  <si>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</si>
  <si>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</si>
  <si>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</si>
  <si>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</si>
  <si>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</si>
  <si>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</si>
  <si>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</si>
  <si>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</si>
  <si>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</si>
  <si>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</si>
  <si>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</si>
  <si>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</si>
  <si>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</si>
  <si>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</si>
  <si>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</si>
  <si>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</si>
  <si>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</si>
  <si>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</si>
  <si>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</si>
  <si>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</si>
  <si>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</si>
  <si>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</si>
  <si>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</si>
  <si>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</si>
  <si>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</si>
  <si>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</si>
  <si>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</si>
  <si>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</si>
  <si>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</si>
  <si>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</si>
  <si>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</si>
  <si>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</si>
  <si>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</si>
  <si>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</si>
  <si>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</si>
  <si>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</si>
  <si>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</si>
  <si>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</si>
  <si>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</si>
  <si>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</si>
  <si>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</si>
  <si>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</si>
  <si>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</si>
  <si>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</si>
  <si>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</si>
  <si>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</si>
  <si>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</si>
  <si>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</si>
  <si>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</si>
  <si>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</si>
  <si>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</si>
  <si>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</si>
  <si>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</si>
  <si>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</si>
  <si>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</si>
  <si>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</si>
  <si>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</si>
  <si>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</si>
  <si>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</si>
  <si>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</si>
  <si>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</si>
  <si>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</si>
  <si>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</si>
  <si>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</si>
  <si>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</si>
  <si>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</si>
  <si>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</si>
  <si>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</si>
  <si>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</si>
  <si>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</si>
  <si>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</si>
  <si>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</si>
  <si>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</si>
  <si>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</si>
  <si>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</si>
  <si>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</si>
  <si>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</si>
  <si>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</si>
  <si>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</si>
  <si>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</si>
  <si>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</si>
  <si>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</si>
  <si>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</si>
  <si>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</si>
  <si>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</si>
  <si>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</si>
  <si>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</si>
  <si>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</si>
  <si>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</si>
  <si>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</si>
  <si>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</si>
  <si>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</si>
  <si>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</si>
  <si>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</si>
  <si>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</si>
  <si>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</si>
  <si>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</si>
  <si>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</si>
  <si>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</si>
  <si>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</si>
  <si>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</si>
  <si>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</si>
  <si>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</si>
  <si>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</si>
  <si>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</si>
  <si>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</si>
  <si>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</si>
  <si>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</si>
  <si>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</si>
  <si>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</si>
  <si>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</si>
  <si>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</si>
  <si>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</si>
  <si>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</si>
  <si>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</si>
  <si>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</si>
  <si>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</si>
  <si>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</si>
  <si>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</si>
  <si>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</si>
  <si>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</si>
  <si>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</si>
  <si>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</si>
  <si>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</si>
  <si>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</si>
  <si>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</si>
  <si>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</si>
  <si>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</si>
  <si>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</si>
  <si>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</si>
  <si>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</si>
  <si>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</si>
  <si>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</si>
  <si>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</si>
  <si>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</si>
  <si>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</si>
  <si>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</si>
  <si>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</si>
  <si>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</si>
  <si>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</si>
  <si>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</si>
  <si>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</si>
  <si>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</si>
  <si>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</si>
  <si>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</si>
  <si>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</si>
  <si>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</si>
  <si>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</si>
  <si>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</si>
  <si>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</si>
  <si>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</si>
  <si>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</si>
  <si>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</si>
  <si>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</si>
  <si>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</si>
  <si>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</si>
  <si>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</si>
  <si>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</si>
  <si>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</si>
  <si>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</si>
  <si>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</si>
  <si>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</si>
  <si>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</si>
  <si>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</si>
  <si>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</si>
  <si>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</si>
  <si>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</si>
  <si>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</si>
  <si>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</si>
  <si>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</si>
  <si>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</si>
  <si>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</si>
  <si>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</si>
  <si>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</si>
  <si>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</si>
  <si>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</si>
  <si>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</si>
  <si>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</si>
  <si>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</si>
  <si>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</si>
  <si>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</si>
  <si>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</si>
  <si>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</si>
  <si>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</si>
  <si>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</si>
  <si>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</si>
  <si>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</si>
  <si>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</si>
  <si>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</si>
  <si>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</si>
  <si>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</si>
  <si>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</si>
  <si>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</si>
  <si>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</si>
  <si>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</si>
  <si>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</si>
  <si>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</si>
  <si>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</si>
  <si>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</si>
  <si>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</si>
  <si>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</si>
  <si>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</si>
  <si>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</si>
  <si>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</si>
  <si>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</si>
  <si>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</si>
  <si>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</si>
  <si>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</si>
  <si>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</si>
  <si>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</si>
  <si>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</si>
  <si>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</si>
  <si>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</si>
  <si>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</si>
  <si>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</si>
  <si>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</si>
  <si>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</si>
  <si>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</si>
  <si>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</si>
  <si>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</si>
  <si>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</si>
  <si>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</si>
  <si>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</si>
  <si>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</si>
  <si>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</si>
  <si>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</si>
  <si>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</si>
  <si>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</si>
  <si>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</si>
  <si>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</si>
  <si>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</si>
  <si>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</si>
  <si>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</si>
  <si>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</si>
  <si>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</si>
  <si>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</si>
  <si>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</si>
  <si>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</si>
  <si>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</si>
  <si>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</si>
  <si>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</si>
  <si>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</si>
  <si>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</si>
  <si>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</si>
  <si>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</si>
  <si>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</si>
  <si>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</si>
  <si>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</si>
  <si>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</si>
  <si>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</si>
  <si>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</si>
  <si>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</si>
  <si>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</si>
  <si>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</si>
  <si>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</si>
  <si>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</si>
  <si>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</si>
  <si>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</si>
  <si>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</si>
  <si>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</si>
  <si>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</si>
  <si>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</si>
  <si>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</si>
  <si>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</si>
  <si>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</si>
  <si>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</si>
  <si>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</si>
  <si>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</si>
  <si>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</si>
  <si>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</si>
  <si>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</si>
  <si>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</si>
  <si>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</si>
  <si>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</si>
  <si>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</si>
  <si>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</si>
  <si>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</si>
  <si>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</si>
  <si>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</si>
  <si>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</si>
  <si>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</si>
  <si>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</si>
  <si>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</si>
  <si>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</si>
  <si>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</si>
  <si>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</si>
  <si>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</si>
  <si>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</si>
  <si>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</si>
  <si>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</si>
  <si>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</si>
  <si>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</si>
  <si>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</si>
  <si>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</si>
  <si>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</si>
  <si>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</si>
  <si>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</si>
  <si>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</si>
  <si>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</si>
  <si>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</si>
  <si>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</si>
  <si>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</si>
  <si>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</si>
  <si>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</si>
  <si>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</si>
  <si>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</si>
  <si>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</si>
  <si>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</si>
  <si>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</si>
  <si>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</si>
  <si>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</si>
  <si>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</si>
  <si>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</si>
  <si>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</si>
  <si>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</si>
  <si>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</si>
  <si>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</si>
  <si>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</si>
  <si>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</si>
  <si>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</si>
  <si>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</si>
  <si>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</si>
  <si>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</si>
  <si>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</si>
  <si>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</si>
  <si>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</si>
  <si>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</si>
  <si>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</si>
  <si>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</si>
  <si>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</si>
  <si>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</si>
  <si>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</si>
  <si>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</si>
  <si>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</si>
  <si>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</si>
  <si>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</si>
  <si>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</si>
  <si>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</si>
  <si>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</si>
  <si>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</si>
  <si>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</si>
  <si>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</si>
  <si>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</si>
  <si>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</si>
  <si>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</si>
  <si>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</si>
  <si>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</si>
  <si>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</si>
  <si>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</si>
  <si>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</si>
  <si>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</si>
  <si>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</si>
  <si>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</si>
  <si>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</si>
  <si>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</si>
  <si>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</si>
  <si>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</si>
  <si>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</si>
  <si>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</si>
  <si>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</si>
  <si>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</si>
  <si>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</si>
  <si>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</si>
  <si>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</si>
  <si>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</si>
  <si>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</si>
  <si>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</si>
  <si>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</si>
  <si>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</si>
  <si>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</si>
  <si>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</si>
  <si>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</si>
  <si>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</si>
  <si>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</si>
  <si>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</si>
  <si>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</si>
  <si>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</si>
  <si>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</si>
  <si>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</si>
  <si>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</si>
  <si>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</si>
  <si>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</si>
  <si>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</si>
  <si>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</si>
  <si>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</si>
  <si>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</si>
  <si>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</si>
  <si>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</si>
  <si>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</si>
  <si>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</si>
  <si>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</si>
  <si>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</si>
  <si>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</si>
  <si>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</si>
  <si>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</si>
  <si>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</si>
  <si>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</si>
  <si>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</si>
  <si>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</si>
  <si>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</si>
  <si>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</si>
  <si>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</si>
  <si>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</si>
  <si>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</si>
  <si>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</si>
  <si>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</si>
  <si>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</si>
  <si>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</si>
  <si>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</si>
  <si>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</si>
  <si>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</si>
  <si>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</si>
  <si>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</si>
  <si>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</si>
  <si>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</si>
  <si>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</si>
  <si>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</si>
  <si>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</si>
  <si>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</si>
  <si>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</si>
  <si>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</si>
  <si>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</si>
  <si>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</si>
  <si>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</si>
  <si>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</si>
  <si>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</si>
  <si>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</si>
  <si>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</si>
  <si>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</si>
  <si>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</si>
  <si>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</si>
  <si>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</si>
  <si>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</si>
  <si>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</si>
  <si>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</si>
  <si>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</si>
  <si>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</si>
  <si>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</si>
  <si>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</si>
  <si>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</si>
  <si>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</si>
  <si>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</si>
  <si>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</si>
  <si>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</si>
  <si>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</si>
  <si>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</si>
  <si>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</si>
  <si>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</si>
  <si>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</si>
  <si>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</si>
  <si>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</si>
  <si>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</si>
  <si>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</si>
  <si>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</si>
  <si>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</si>
  <si>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</si>
  <si>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</si>
  <si>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</si>
  <si>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</si>
  <si>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</si>
  <si>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</si>
  <si>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</si>
  <si>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</si>
  <si>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</si>
  <si>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</si>
  <si>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</si>
  <si>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</si>
  <si>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</si>
  <si>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</si>
  <si>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</si>
  <si>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</si>
  <si>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</si>
  <si>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</si>
  <si>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</si>
  <si>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</si>
  <si>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</si>
  <si>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</si>
  <si>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</si>
  <si>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</si>
  <si>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</si>
  <si>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</si>
  <si>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</si>
  <si>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</si>
  <si>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</si>
  <si>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</si>
  <si>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</si>
  <si>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</si>
  <si>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</si>
  <si>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</si>
  <si>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</si>
  <si>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</si>
  <si>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</si>
  <si>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</si>
  <si>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</si>
  <si>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</si>
  <si>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</si>
  <si>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</si>
  <si>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</si>
  <si>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</si>
  <si>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</si>
  <si>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</si>
  <si>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</si>
  <si>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</si>
  <si>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</si>
  <si>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</si>
  <si>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</si>
  <si>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</si>
  <si>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</si>
  <si>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</si>
  <si>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</si>
  <si>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</si>
  <si>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</si>
  <si>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</si>
  <si>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</si>
  <si>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</si>
  <si>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</si>
  <si>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</si>
  <si>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</si>
  <si>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</si>
  <si>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</si>
  <si>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</si>
  <si>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</si>
  <si>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</si>
  <si>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</si>
  <si>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</si>
  <si>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</si>
  <si>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</si>
  <si>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</si>
  <si>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</si>
  <si>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</si>
  <si>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</si>
  <si>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</si>
  <si>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</si>
  <si>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</si>
  <si>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</si>
  <si>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</si>
  <si>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</si>
  <si>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</si>
  <si>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</si>
  <si>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</si>
  <si>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</si>
  <si>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</si>
  <si>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</si>
  <si>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</si>
  <si>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</si>
  <si>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</si>
  <si>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</si>
  <si>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</si>
  <si>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</si>
  <si>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</si>
  <si>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</si>
  <si>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</si>
  <si>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</si>
  <si>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</si>
  <si>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</si>
  <si>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</si>
  <si>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</si>
  <si>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</si>
  <si>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</si>
  <si>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</si>
  <si>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</si>
  <si>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</si>
  <si>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</si>
  <si>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</si>
  <si>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</si>
  <si>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</si>
  <si>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</si>
  <si>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</si>
  <si>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</si>
  <si>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</si>
  <si>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</si>
  <si>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</si>
  <si>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</si>
  <si>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</si>
  <si>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</si>
  <si>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</si>
  <si>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</si>
  <si>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</si>
  <si>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</si>
  <si>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</si>
  <si>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</si>
  <si>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</si>
  <si>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</si>
  <si>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</si>
  <si>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</si>
  <si>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</si>
  <si>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</si>
  <si>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</si>
  <si>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</si>
  <si>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</si>
  <si>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</si>
  <si>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</si>
  <si>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</si>
  <si>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</si>
  <si>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</si>
  <si>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</si>
  <si>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</si>
  <si>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</si>
  <si>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</si>
  <si>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</si>
  <si>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</si>
  <si>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</si>
  <si>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</si>
  <si>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</si>
  <si>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</si>
  <si>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</si>
  <si>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</si>
  <si>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</si>
  <si>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</si>
  <si>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</si>
  <si>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</si>
  <si>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</si>
  <si>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</si>
  <si>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</si>
  <si>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</si>
  <si>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</si>
  <si>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</si>
  <si>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</si>
  <si>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</si>
  <si>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</si>
  <si>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</si>
  <si>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</si>
  <si>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</si>
  <si>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</si>
  <si>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</si>
  <si>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</si>
  <si>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</si>
  <si>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</si>
  <si>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</si>
  <si>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</si>
  <si>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</si>
  <si>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</si>
  <si>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</si>
  <si>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</si>
  <si>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</si>
  <si>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</si>
  <si>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</si>
  <si>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</si>
  <si>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</si>
  <si>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</si>
  <si>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</si>
  <si>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</si>
  <si>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</si>
  <si>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</si>
  <si>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</si>
  <si>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</si>
  <si>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</si>
  <si>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</si>
  <si>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</si>
  <si>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</si>
  <si>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</si>
  <si>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</si>
  <si>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</si>
  <si>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</si>
  <si>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</si>
  <si>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</si>
  <si>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</si>
  <si>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</si>
  <si>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</si>
  <si>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</si>
  <si>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</si>
  <si>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</si>
  <si>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</si>
  <si>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</si>
  <si>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</si>
  <si>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</si>
  <si>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</si>
  <si>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</si>
  <si>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</si>
  <si>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</si>
  <si>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</si>
  <si>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</si>
  <si>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</si>
  <si>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</si>
  <si>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</si>
  <si>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</si>
  <si>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</si>
  <si>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</si>
  <si>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</si>
  <si>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</si>
  <si>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</si>
  <si>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</si>
  <si>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</si>
  <si>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</si>
  <si>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</si>
  <si>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</si>
  <si>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</si>
  <si>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</si>
  <si>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</si>
  <si>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</si>
  <si>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</si>
  <si>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</si>
  <si>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</si>
  <si>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</si>
  <si>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</si>
  <si>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</si>
  <si>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</si>
  <si>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</si>
  <si>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</si>
  <si>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</si>
  <si>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</si>
  <si>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</si>
  <si>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</si>
  <si>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</si>
  <si>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</si>
  <si>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</si>
  <si>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</si>
  <si>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</si>
  <si>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</si>
  <si>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</si>
  <si>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</si>
  <si>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</si>
  <si>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</si>
  <si>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</si>
  <si>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</si>
  <si>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</si>
  <si>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</si>
  <si>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</si>
  <si>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</si>
  <si>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</si>
  <si>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</si>
  <si>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</si>
  <si>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</si>
  <si>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</si>
  <si>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</si>
  <si>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</si>
  <si>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</si>
  <si>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</si>
  <si>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</si>
  <si>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</si>
  <si>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</si>
  <si>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</si>
  <si>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</si>
  <si>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</si>
  <si>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</si>
  <si>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</si>
  <si>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</si>
  <si>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</si>
  <si>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</si>
  <si>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</si>
  <si>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</si>
  <si>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</si>
  <si>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</si>
  <si>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</si>
  <si>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</si>
  <si>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</si>
  <si>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</si>
  <si>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</si>
  <si>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</si>
  <si>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</si>
  <si>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</si>
  <si>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</si>
  <si>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</si>
  <si>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</si>
  <si>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</si>
  <si>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</si>
  <si>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</si>
  <si>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</si>
  <si>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</si>
  <si>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</si>
  <si>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</si>
  <si>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</si>
  <si>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</si>
  <si>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</si>
  <si>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</si>
  <si>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</si>
  <si>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</si>
  <si>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</si>
  <si>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</si>
  <si>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</si>
  <si>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</si>
  <si>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</si>
  <si>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</si>
  <si>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</si>
  <si>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</si>
  <si>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</si>
  <si>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</si>
  <si>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</si>
  <si>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</si>
  <si>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</si>
  <si>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</si>
  <si>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</si>
  <si>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</si>
  <si>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</si>
  <si>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</si>
  <si>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</si>
  <si>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</si>
  <si>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</si>
  <si>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</si>
  <si>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</si>
  <si>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</si>
  <si>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</si>
  <si>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</si>
  <si>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</si>
  <si>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</si>
  <si>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</si>
  <si>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</si>
  <si>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</si>
  <si>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</si>
  <si>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</si>
  <si>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</si>
  <si>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</si>
  <si>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</si>
  <si>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</si>
  <si>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</si>
  <si>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</si>
  <si>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</si>
  <si>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</si>
  <si>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</si>
  <si>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</si>
  <si>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</si>
  <si>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</si>
  <si>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</si>
  <si>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</si>
  <si>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</si>
  <si>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</si>
  <si>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</si>
  <si>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</si>
  <si>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</si>
  <si>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</si>
  <si>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</si>
  <si>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</si>
  <si>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</si>
  <si>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</si>
  <si>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</si>
  <si>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</si>
  <si>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</si>
  <si>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</si>
  <si>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</si>
  <si>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</si>
  <si>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</si>
  <si>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</si>
  <si>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</si>
  <si>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</si>
  <si>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</si>
  <si>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</si>
  <si>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</si>
  <si>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</si>
  <si>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</si>
  <si>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</si>
  <si>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</si>
  <si>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</si>
  <si>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</si>
  <si>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</si>
  <si>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</si>
  <si>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</si>
  <si>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</si>
  <si>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</si>
  <si>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</si>
  <si>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</si>
  <si>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</si>
  <si>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</si>
  <si>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</si>
  <si>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</si>
  <si>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</si>
  <si>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</si>
  <si>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</si>
  <si>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</si>
  <si>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</si>
  <si>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</si>
  <si>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</si>
  <si>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</si>
  <si>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</si>
  <si>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</si>
  <si>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</si>
  <si>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</si>
  <si>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</si>
  <si>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</si>
  <si>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</si>
  <si>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</si>
  <si>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</si>
  <si>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</si>
  <si>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</si>
  <si>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</si>
  <si>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</si>
  <si>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</si>
  <si>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</si>
  <si>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</si>
  <si>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</si>
  <si>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</si>
  <si>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</si>
  <si>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</si>
  <si>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</si>
  <si>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</si>
  <si>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</si>
  <si>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</si>
  <si>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</si>
  <si>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</si>
  <si>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</si>
  <si>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</si>
  <si>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</si>
  <si>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</si>
  <si>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</si>
  <si>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</si>
  <si>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</si>
  <si>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</si>
  <si>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</si>
  <si>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</si>
  <si>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</si>
  <si>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</si>
  <si>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</si>
  <si>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</si>
  <si>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</si>
  <si>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</si>
  <si>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</si>
  <si>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</si>
  <si>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</si>
  <si>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</si>
  <si>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</si>
  <si>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</si>
  <si>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</si>
  <si>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</si>
  <si>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</si>
  <si>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</si>
  <si>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</si>
  <si>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</si>
  <si>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</si>
  <si>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</si>
  <si>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</si>
  <si>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</si>
  <si>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</si>
  <si>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</si>
  <si>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</si>
  <si>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</si>
  <si>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</si>
  <si>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</si>
  <si>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</si>
  <si>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</si>
  <si>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</si>
  <si>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</si>
  <si>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</si>
  <si>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</si>
  <si>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</si>
  <si>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</si>
  <si>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</si>
  <si>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</si>
  <si>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</si>
  <si>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</si>
  <si>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</si>
  <si>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</si>
  <si>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</si>
  <si>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</si>
  <si>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</si>
  <si>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</si>
  <si>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</si>
  <si>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</si>
  <si>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</si>
  <si>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</si>
  <si>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</si>
  <si>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</si>
  <si>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</si>
  <si>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</si>
  <si>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</si>
  <si>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</si>
  <si>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</si>
  <si>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</si>
  <si>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</si>
  <si>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</si>
  <si>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</si>
  <si>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</si>
  <si>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</si>
  <si>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</si>
  <si>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</si>
  <si>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</si>
  <si>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</si>
  <si>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</si>
  <si>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</si>
  <si>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</si>
  <si>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</si>
  <si>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</si>
  <si>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</si>
  <si>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</si>
  <si>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</si>
  <si>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</si>
  <si>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</si>
  <si>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</si>
  <si>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</si>
  <si>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</si>
  <si>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</si>
  <si>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</si>
  <si>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</si>
  <si>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</si>
  <si>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</si>
  <si>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</si>
  <si>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</si>
  <si>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</si>
  <si>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</si>
  <si>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</si>
  <si>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</si>
  <si>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</si>
  <si>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</si>
  <si>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</si>
  <si>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</si>
  <si>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</si>
  <si>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</si>
  <si>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</si>
  <si>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</si>
  <si>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</si>
  <si>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</si>
  <si>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</si>
  <si>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</si>
  <si>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</si>
  <si>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</si>
  <si>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</si>
  <si>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</si>
  <si>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</si>
  <si>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</si>
  <si>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</si>
  <si>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</si>
  <si>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</si>
  <si>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</si>
  <si>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</si>
  <si>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</si>
  <si>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</si>
  <si>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</si>
  <si>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</si>
  <si>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</si>
  <si>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</si>
  <si>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</si>
  <si>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</si>
  <si>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</si>
  <si>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</si>
  <si>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</si>
  <si>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</si>
  <si>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</si>
  <si>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</si>
  <si>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</si>
  <si>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</si>
  <si>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</si>
  <si>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</si>
  <si>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</si>
  <si>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</si>
  <si>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</si>
  <si>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</si>
  <si>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</si>
  <si>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</si>
  <si>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</si>
  <si>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</si>
  <si>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</si>
  <si>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</si>
  <si>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</si>
  <si>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</si>
  <si>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</si>
  <si>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</si>
  <si>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</si>
  <si>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</si>
  <si>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</si>
  <si>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</si>
  <si>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</si>
  <si>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</si>
  <si>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</si>
  <si>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</si>
  <si>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</si>
  <si>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</si>
  <si>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</si>
  <si>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</si>
  <si>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</si>
  <si>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</si>
  <si>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</si>
  <si>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</si>
  <si>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</si>
  <si>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</si>
  <si>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</si>
  <si>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</si>
  <si>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</si>
  <si>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</si>
  <si>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</si>
  <si>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</si>
  <si>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</si>
  <si>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</si>
  <si>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</si>
  <si>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</si>
  <si>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</si>
  <si>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</si>
  <si>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</si>
  <si>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</si>
  <si>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</si>
  <si>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</si>
  <si>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</si>
  <si>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</si>
  <si>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</si>
  <si>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</si>
  <si>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</si>
  <si>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</si>
  <si>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</si>
  <si>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</si>
  <si>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</si>
  <si>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</si>
  <si>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</si>
  <si>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</si>
  <si>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</si>
  <si>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</si>
  <si>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</si>
  <si>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</si>
  <si>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</si>
  <si>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</si>
  <si>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</si>
  <si>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</si>
  <si>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</si>
  <si>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</si>
  <si>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</si>
  <si>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</si>
  <si>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</si>
  <si>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</si>
  <si>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</si>
  <si>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</si>
  <si>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</si>
  <si>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</si>
  <si>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</si>
  <si>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</si>
  <si>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</si>
  <si>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</si>
  <si>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</si>
  <si>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</si>
  <si>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</si>
  <si>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</si>
  <si>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</si>
  <si>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</si>
  <si>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</si>
  <si>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</si>
  <si>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</si>
  <si>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</si>
  <si>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</si>
  <si>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</si>
  <si>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</si>
  <si>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</si>
  <si>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</si>
  <si>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</si>
  <si>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</si>
  <si>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</si>
  <si>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</si>
  <si>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</si>
  <si>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</si>
  <si>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</si>
  <si>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</si>
  <si>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</si>
  <si>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</si>
  <si>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</si>
  <si>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</si>
  <si>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</si>
  <si>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</si>
  <si>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</si>
  <si>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</si>
  <si>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</si>
  <si>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</si>
  <si>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</si>
  <si>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</si>
  <si>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</si>
  <si>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</si>
  <si>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</si>
  <si>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</si>
  <si>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</si>
  <si>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</si>
  <si>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</si>
  <si>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</si>
  <si>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</si>
  <si>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</si>
  <si>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</si>
  <si>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</si>
  <si>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</si>
  <si>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</si>
  <si>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</si>
  <si>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</si>
  <si>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</si>
  <si>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</si>
  <si>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</si>
  <si>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</si>
  <si>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</si>
  <si>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</si>
  <si>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</si>
  <si>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</si>
  <si>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</si>
  <si>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</si>
  <si>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</si>
  <si>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</si>
  <si>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</si>
  <si>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</si>
  <si>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</si>
  <si>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</si>
  <si>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</si>
  <si>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</si>
  <si>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</si>
  <si>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</si>
  <si>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</si>
  <si>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</si>
  <si>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</si>
  <si>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</si>
  <si>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</si>
  <si>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</si>
  <si>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</si>
  <si>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</si>
  <si>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</si>
  <si>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</si>
  <si>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</si>
  <si>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</si>
  <si>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</si>
  <si>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</si>
  <si>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</si>
  <si>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</si>
  <si>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</si>
  <si>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</si>
  <si>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</si>
  <si>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</si>
  <si>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</si>
  <si>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</si>
  <si>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</si>
  <si>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</si>
  <si>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</si>
  <si>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</si>
  <si>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</si>
  <si>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</si>
  <si>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</si>
  <si>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</si>
  <si>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</si>
  <si>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</si>
  <si>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</si>
  <si>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</si>
  <si>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</si>
  <si>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</si>
  <si>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</si>
  <si>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</si>
  <si>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</si>
  <si>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</si>
  <si>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</si>
  <si>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</si>
  <si>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</si>
  <si>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</si>
  <si>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</si>
  <si>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</si>
  <si>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</si>
  <si>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</si>
  <si>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</si>
  <si>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</si>
  <si>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</si>
  <si>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</si>
  <si>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</si>
  <si>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</si>
  <si>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</si>
  <si>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</si>
  <si>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</si>
  <si>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</si>
  <si>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</si>
  <si>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</si>
  <si>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</si>
  <si>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</si>
  <si>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</si>
  <si>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</si>
  <si>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</si>
  <si>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</si>
  <si>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</si>
  <si>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</si>
  <si>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</si>
  <si>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</si>
  <si>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</si>
  <si>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</si>
  <si>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</si>
  <si>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</si>
  <si>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</si>
  <si>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</si>
  <si>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</si>
  <si>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</si>
  <si>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</si>
  <si>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</si>
  <si>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</si>
  <si>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</si>
  <si>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</si>
  <si>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</si>
  <si>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</si>
  <si>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</si>
  <si>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</si>
  <si>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</si>
  <si>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</si>
  <si>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</si>
  <si>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</si>
  <si>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</si>
  <si>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</si>
  <si>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</si>
  <si>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</si>
  <si>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</si>
  <si>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</si>
  <si>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</si>
  <si>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</si>
  <si>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</si>
  <si>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</si>
  <si>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</si>
  <si>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</si>
  <si>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</si>
  <si>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</si>
  <si>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</si>
  <si>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</si>
  <si>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</si>
  <si>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</si>
  <si>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</si>
  <si>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</si>
  <si>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</si>
  <si>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</si>
  <si>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</si>
  <si>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</si>
  <si>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</si>
  <si>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</si>
  <si>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</si>
  <si>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</si>
  <si>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</si>
  <si>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</si>
  <si>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</si>
  <si>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</si>
  <si>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</si>
  <si>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</si>
  <si>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</si>
  <si>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</si>
  <si>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</si>
  <si>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</si>
  <si>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</si>
  <si>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</si>
  <si>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</si>
  <si>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</si>
  <si>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</si>
  <si>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</si>
  <si>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</si>
  <si>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</si>
  <si>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</si>
  <si>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</si>
  <si>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</si>
  <si>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</si>
  <si>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</si>
  <si>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</si>
  <si>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</si>
  <si>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</si>
  <si>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</si>
  <si>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</si>
  <si>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</si>
  <si>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</si>
  <si>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</si>
  <si>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</si>
  <si>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</si>
  <si>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</si>
  <si>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</si>
  <si>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</si>
  <si>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</si>
  <si>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</si>
  <si>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</si>
  <si>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</si>
  <si>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</si>
  <si>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</si>
  <si>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</si>
  <si>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</si>
  <si>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</si>
  <si>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</si>
  <si>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</si>
  <si>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</si>
  <si>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</si>
  <si>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</si>
  <si>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</si>
  <si>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</si>
  <si>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</si>
  <si>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</si>
  <si>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</si>
  <si>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</si>
  <si>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</si>
  <si>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</si>
  <si>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</si>
  <si>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</si>
  <si>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</si>
  <si>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</si>
  <si>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</si>
  <si>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</si>
  <si>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</si>
  <si>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</si>
  <si>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</si>
  <si>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</si>
  <si>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</si>
  <si>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</si>
  <si>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</si>
  <si>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</si>
  <si>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</si>
  <si>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</si>
  <si>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</si>
  <si>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</si>
  <si>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</si>
  <si>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</si>
  <si>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</si>
  <si>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</si>
  <si>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</si>
  <si>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</si>
  <si>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</si>
  <si>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</si>
  <si>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</si>
  <si>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</si>
  <si>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</si>
  <si>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</si>
  <si>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</si>
  <si>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</si>
  <si>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</si>
  <si>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</si>
  <si>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</si>
  <si>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</si>
  <si>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</si>
  <si>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</si>
  <si>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</si>
  <si>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</si>
  <si>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</si>
  <si>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</si>
  <si>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</si>
  <si>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</si>
  <si>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</si>
  <si>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</si>
  <si>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</si>
  <si>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</si>
  <si>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</si>
  <si>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</si>
  <si>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</si>
  <si>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</si>
  <si>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</si>
  <si>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</si>
  <si>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</si>
  <si>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</si>
  <si>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</si>
  <si>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</si>
  <si>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</si>
  <si>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</si>
  <si>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</si>
  <si>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</si>
  <si>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</si>
  <si>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</si>
  <si>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</si>
  <si>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</si>
  <si>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</si>
  <si>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</si>
  <si>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</si>
  <si>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</si>
  <si>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</si>
  <si>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</si>
  <si>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</si>
  <si>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</si>
  <si>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</si>
  <si>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</si>
  <si>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</si>
  <si>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</si>
  <si>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</si>
  <si>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</si>
  <si>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</si>
  <si>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</si>
  <si>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</si>
  <si>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</si>
  <si>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</si>
  <si>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</si>
  <si>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</si>
  <si>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</si>
  <si>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</si>
  <si>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</si>
  <si>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</si>
  <si>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</si>
  <si>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</si>
  <si>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</si>
  <si>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</si>
  <si>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</si>
  <si>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</si>
  <si>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</si>
  <si>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</si>
  <si>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</si>
  <si>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</si>
  <si>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</si>
  <si>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</si>
  <si>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</si>
  <si>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</si>
  <si>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</si>
  <si>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</si>
  <si>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</si>
  <si>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</si>
  <si>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</si>
  <si>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</si>
  <si>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</si>
  <si>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</si>
  <si>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</si>
  <si>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</si>
  <si>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</si>
  <si>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</si>
  <si>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</si>
  <si>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</si>
  <si>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</si>
  <si>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</si>
  <si>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</si>
  <si>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</si>
  <si>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</si>
  <si>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</si>
  <si>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</si>
  <si>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</si>
  <si>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</si>
  <si>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</si>
  <si>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</si>
  <si>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</si>
  <si>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</si>
  <si>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</si>
  <si>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</si>
  <si>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</si>
  <si>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</si>
  <si>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</si>
  <si>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</si>
  <si>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</si>
  <si>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</si>
  <si>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</si>
  <si>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</si>
  <si>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</si>
  <si>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</si>
  <si>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</si>
  <si>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</si>
  <si>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</si>
  <si>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</si>
  <si>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</si>
  <si>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</si>
  <si>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</si>
  <si>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</si>
  <si>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</si>
  <si>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</si>
  <si>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</si>
  <si>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</si>
  <si>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</si>
  <si>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</si>
  <si>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</si>
  <si>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</si>
  <si>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</si>
  <si>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</si>
  <si>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</si>
  <si>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</si>
  <si>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</si>
  <si>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</si>
  <si>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</si>
  <si>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</si>
  <si>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</si>
  <si>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</si>
  <si>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</si>
  <si>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</si>
  <si>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</si>
  <si>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</si>
  <si>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</si>
  <si>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</si>
  <si>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</si>
  <si>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</si>
  <si>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</si>
  <si>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</si>
  <si>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</si>
  <si>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</si>
  <si>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</si>
  <si>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</si>
  <si>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</si>
  <si>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</si>
  <si>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</si>
  <si>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</si>
  <si>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</si>
  <si>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</si>
  <si>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</si>
  <si>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</si>
  <si>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</si>
  <si>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</si>
  <si>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</si>
  <si>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</si>
  <si>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</si>
  <si>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</si>
  <si>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</si>
  <si>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</si>
  <si>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</si>
  <si>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</si>
  <si>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</si>
  <si>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</si>
  <si>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</si>
  <si>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</si>
  <si>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</si>
  <si>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</si>
  <si>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</si>
  <si>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</si>
  <si>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</si>
  <si>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</si>
  <si>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</si>
  <si>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</si>
  <si>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</si>
  <si>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</si>
  <si>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</si>
  <si>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</si>
  <si>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</si>
  <si>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</si>
  <si>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</si>
  <si>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</si>
  <si>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</si>
  <si>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</si>
  <si>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</si>
  <si>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</si>
  <si>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</si>
  <si>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</si>
  <si>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</si>
  <si>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</si>
  <si>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</si>
  <si>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</si>
  <si>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</si>
  <si>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</si>
  <si>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</si>
  <si>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</si>
  <si>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</si>
  <si>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</si>
  <si>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</si>
  <si>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</si>
  <si>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</si>
  <si>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</si>
  <si>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</si>
  <si>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</si>
  <si>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</si>
  <si>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</si>
  <si>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</si>
  <si>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</si>
  <si>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</si>
  <si>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</si>
  <si>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</si>
  <si>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</si>
  <si>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</si>
  <si>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</si>
  <si>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</si>
  <si>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</si>
  <si>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</si>
  <si>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</si>
  <si>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</si>
  <si>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</si>
  <si>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</si>
  <si>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</si>
  <si>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</si>
  <si>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</si>
  <si>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</si>
  <si>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</si>
  <si>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</si>
  <si>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</si>
  <si>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</si>
  <si>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</si>
  <si>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</si>
  <si>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</si>
  <si>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</si>
  <si>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</si>
  <si>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</si>
  <si>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</si>
  <si>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</si>
  <si>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</si>
  <si>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</si>
  <si>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</si>
  <si>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</si>
  <si>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</si>
  <si>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</si>
  <si>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</si>
  <si>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</si>
  <si>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</si>
  <si>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</si>
  <si>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</si>
  <si>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</si>
  <si>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</si>
  <si>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</si>
  <si>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</si>
  <si>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</si>
  <si>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</si>
  <si>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</si>
  <si>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</si>
  <si>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</si>
  <si>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</si>
  <si>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</si>
  <si>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</si>
  <si>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</si>
  <si>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</si>
  <si>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</si>
  <si>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</si>
  <si>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</si>
  <si>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</si>
  <si>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</si>
  <si>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</si>
  <si>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</si>
  <si>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</si>
  <si>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</si>
  <si>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</si>
  <si>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</si>
  <si>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</si>
  <si>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</si>
  <si>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</si>
  <si>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</si>
  <si>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</si>
  <si>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</si>
  <si>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</si>
  <si>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</si>
  <si>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</si>
  <si>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</si>
  <si>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</si>
  <si>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</si>
  <si>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</si>
  <si>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</si>
  <si>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</si>
  <si>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</si>
  <si>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</si>
  <si>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</si>
  <si>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</si>
  <si>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</si>
  <si>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</si>
  <si>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</si>
  <si>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</si>
  <si>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</si>
  <si>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</si>
  <si>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</si>
  <si>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</si>
  <si>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</si>
  <si>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</si>
  <si>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</si>
  <si>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</si>
  <si>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</si>
  <si>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</si>
  <si>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</si>
  <si>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</si>
  <si>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</si>
  <si>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</si>
  <si>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</si>
  <si>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</si>
  <si>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</si>
  <si>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</si>
  <si>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</si>
  <si>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</si>
  <si>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</si>
  <si>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</si>
  <si>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</si>
  <si>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</si>
  <si>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</si>
  <si>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</si>
  <si>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</si>
  <si>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</si>
  <si>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</si>
  <si>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</si>
  <si>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</si>
  <si>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</si>
  <si>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</si>
  <si>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</si>
  <si>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</si>
  <si>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</si>
  <si>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</si>
  <si>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</si>
  <si>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</si>
  <si>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</si>
  <si>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</si>
  <si>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</si>
  <si>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</si>
  <si>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</si>
  <si>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</si>
  <si>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</si>
  <si>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</si>
  <si>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</si>
  <si>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</si>
  <si>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</si>
  <si>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</si>
  <si>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</si>
  <si>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</si>
  <si>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</si>
  <si>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</si>
  <si>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</si>
  <si>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</si>
  <si>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</si>
  <si>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</si>
  <si>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</si>
  <si>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</si>
  <si>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</si>
  <si>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</si>
  <si>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</si>
  <si>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</si>
  <si>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</si>
  <si>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</si>
  <si>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</si>
  <si>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</si>
  <si>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</si>
  <si>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</si>
  <si>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</si>
  <si>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</si>
  <si>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</si>
  <si>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</si>
  <si>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</si>
  <si>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</si>
  <si>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</si>
  <si>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</si>
  <si>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</si>
  <si>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</si>
  <si>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</si>
  <si>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</si>
  <si>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</si>
  <si>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</si>
  <si>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</si>
  <si>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</si>
  <si>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</si>
  <si>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</si>
  <si>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</si>
  <si>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</si>
  <si>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</si>
  <si>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</si>
  <si>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</si>
  <si>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</si>
  <si>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</si>
  <si>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</si>
  <si>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</si>
  <si>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</si>
  <si>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</si>
  <si>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</si>
  <si>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</si>
  <si>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</si>
  <si>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</si>
  <si>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</si>
  <si>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</si>
  <si>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</si>
  <si>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</si>
  <si>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</si>
  <si>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</si>
  <si>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</si>
  <si>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</si>
  <si>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</si>
  <si>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</si>
  <si>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</si>
  <si>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</si>
  <si>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</si>
  <si>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</si>
  <si>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</si>
  <si>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</si>
  <si>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</si>
  <si>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</si>
  <si>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</si>
  <si>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</si>
  <si>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</si>
  <si>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</si>
  <si>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</si>
  <si>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</si>
  <si>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</si>
  <si>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</si>
  <si>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</si>
  <si>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</si>
  <si>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</si>
  <si>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</si>
  <si>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</si>
  <si>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</si>
  <si>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</si>
  <si>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</si>
  <si>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</si>
  <si>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</si>
  <si>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</si>
  <si>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</si>
  <si>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</si>
  <si>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</si>
  <si>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</si>
  <si>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</si>
  <si>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</si>
  <si>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</si>
  <si>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</si>
  <si>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</si>
  <si>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</si>
  <si>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</si>
  <si>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</si>
  <si>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</si>
  <si>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</si>
  <si>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</si>
  <si>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</si>
  <si>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</si>
  <si>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</si>
  <si>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</si>
  <si>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</si>
  <si>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</si>
  <si>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</si>
  <si>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</si>
  <si>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</si>
  <si>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</si>
  <si>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</si>
  <si>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</si>
  <si>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</si>
  <si>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</si>
  <si>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</si>
  <si>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</si>
  <si>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</si>
  <si>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</si>
  <si>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</si>
  <si>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</si>
  <si>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</si>
  <si>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</si>
  <si>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</si>
  <si>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</si>
  <si>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</si>
  <si>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</si>
  <si>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</si>
  <si>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</si>
  <si>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</si>
  <si>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</si>
  <si>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</si>
  <si>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</si>
  <si>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</si>
  <si>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</si>
  <si>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</si>
  <si>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</si>
  <si>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</si>
  <si>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</si>
  <si>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</si>
  <si>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</si>
  <si>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</si>
  <si>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</si>
  <si>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</si>
  <si>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</si>
  <si>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</si>
  <si>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</si>
  <si>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</si>
  <si>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</si>
  <si>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</si>
  <si>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</si>
  <si>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</si>
  <si>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</si>
  <si>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</si>
  <si>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</si>
  <si>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</si>
  <si>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</si>
  <si>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</si>
  <si>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</si>
  <si>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</si>
  <si>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</si>
  <si>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</si>
  <si>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</si>
  <si>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</si>
  <si>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</si>
  <si>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</si>
  <si>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</si>
  <si>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</si>
  <si>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</si>
  <si>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</si>
  <si>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</si>
  <si>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</si>
  <si>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</si>
  <si>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</si>
  <si>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</si>
  <si>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</si>
  <si>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</si>
  <si>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</si>
  <si>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</si>
  <si>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</si>
  <si>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</si>
  <si>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</si>
  <si>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</si>
  <si>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</si>
  <si>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</si>
  <si>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</si>
  <si>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</si>
  <si>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</si>
  <si>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</si>
  <si>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</si>
  <si>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</si>
  <si>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</si>
  <si>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</si>
  <si>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</si>
  <si>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</si>
  <si>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</si>
  <si>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</si>
  <si>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</si>
  <si>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</si>
  <si>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</si>
  <si>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</si>
  <si>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</si>
  <si>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</si>
  <si>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</si>
  <si>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</si>
  <si>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</si>
  <si>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</si>
  <si>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</si>
  <si>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</si>
  <si>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</si>
  <si>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</si>
  <si>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</si>
  <si>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</si>
  <si>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</si>
  <si>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</si>
  <si>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</si>
  <si>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</si>
  <si>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</si>
  <si>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</si>
  <si>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</si>
  <si>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</si>
  <si>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</si>
  <si>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</si>
  <si>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</si>
  <si>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</si>
  <si>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</si>
  <si>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</si>
  <si>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</si>
  <si>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</si>
  <si>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</si>
  <si>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</si>
  <si>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</si>
  <si>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</si>
  <si>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</si>
  <si>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</si>
  <si>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</si>
  <si>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</si>
  <si>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</si>
  <si>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</si>
  <si>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</si>
  <si>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</si>
  <si>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</si>
  <si>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</si>
  <si>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</si>
  <si>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</si>
  <si>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</si>
  <si>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</si>
  <si>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</si>
  <si>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</si>
  <si>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</si>
  <si>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</si>
  <si>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</si>
  <si>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</si>
  <si>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</si>
  <si>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</si>
  <si>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</si>
  <si>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</si>
  <si>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</si>
  <si>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</si>
  <si>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</si>
  <si>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</si>
  <si>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</si>
  <si>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</si>
  <si>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</si>
  <si>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</si>
  <si>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</si>
  <si>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</si>
  <si>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</si>
  <si>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</si>
  <si>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</si>
  <si>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</si>
  <si>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</si>
  <si>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</si>
  <si>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</si>
  <si>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</si>
  <si>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</si>
  <si>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</si>
  <si>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</si>
  <si>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</si>
  <si>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</si>
  <si>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</si>
  <si>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</si>
  <si>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</si>
  <si>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</si>
  <si>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</si>
  <si>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</si>
  <si>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</si>
  <si>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</si>
  <si>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</si>
  <si>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</si>
  <si>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</si>
  <si>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</si>
  <si>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</si>
  <si>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</si>
  <si>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</si>
  <si>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</si>
  <si>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</si>
  <si>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</si>
  <si>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</si>
  <si>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</si>
  <si>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</si>
  <si>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</si>
  <si>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</si>
  <si>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</si>
  <si>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</si>
  <si>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</si>
  <si>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</si>
  <si>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</si>
  <si>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</si>
  <si>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</si>
  <si>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</si>
  <si>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</si>
  <si>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</si>
  <si>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</si>
  <si>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</si>
  <si>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</si>
  <si>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</si>
  <si>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</si>
  <si>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</si>
  <si>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</si>
  <si>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</si>
  <si>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</si>
  <si>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</si>
  <si>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</si>
  <si>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</si>
  <si>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</si>
  <si>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</si>
  <si>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</si>
  <si>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</si>
  <si>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</si>
  <si>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</si>
  <si>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</si>
  <si>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</si>
  <si>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</si>
  <si>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</si>
  <si>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</si>
  <si>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</si>
  <si>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</si>
  <si>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</si>
  <si>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</si>
  <si>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</si>
  <si>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</si>
  <si>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</si>
  <si>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</si>
  <si>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</si>
  <si>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</si>
  <si>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</si>
  <si>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</si>
  <si>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</si>
  <si>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</si>
  <si>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</si>
  <si>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</si>
  <si>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</si>
  <si>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</si>
  <si>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</si>
  <si>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</si>
  <si>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</si>
  <si>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</si>
  <si>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</si>
  <si>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</si>
  <si>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</si>
  <si>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</si>
  <si>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</si>
  <si>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</si>
  <si>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</si>
  <si>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</si>
  <si>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</si>
  <si>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</si>
  <si>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</si>
  <si>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</si>
  <si>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</si>
  <si>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</si>
  <si>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</si>
  <si>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</si>
  <si>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</si>
  <si>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</si>
  <si>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</si>
  <si>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</si>
  <si>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</si>
  <si>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</si>
  <si>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</si>
  <si>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</si>
  <si>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</si>
  <si>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</si>
  <si>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</si>
  <si>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</si>
  <si>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</si>
  <si>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</si>
  <si>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</si>
  <si>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</si>
  <si>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</si>
  <si>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</si>
  <si>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</si>
  <si>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</si>
  <si>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</si>
  <si>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</si>
  <si>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</si>
  <si>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</si>
  <si>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</si>
  <si>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</si>
  <si>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</si>
  <si>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</si>
  <si>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</si>
  <si>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</si>
  <si>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</si>
  <si>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</si>
  <si>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</si>
  <si>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</si>
  <si>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</si>
  <si>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</si>
  <si>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</si>
  <si>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</si>
  <si>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</si>
  <si>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</si>
  <si>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</si>
  <si>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</si>
  <si>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</si>
  <si>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</si>
  <si>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</si>
  <si>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</si>
  <si>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</si>
  <si>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</si>
  <si>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</si>
  <si>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</si>
  <si>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</si>
  <si>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</si>
  <si>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</si>
  <si>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</si>
  <si>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</si>
  <si>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</si>
  <si>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</si>
  <si>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</si>
  <si>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</si>
  <si>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</si>
  <si>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</si>
  <si>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</si>
  <si>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</si>
  <si>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</si>
  <si>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</si>
  <si>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</si>
  <si>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</si>
  <si>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</si>
  <si>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</si>
  <si>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</si>
  <si>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</si>
  <si>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</si>
  <si>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</si>
  <si>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</si>
  <si>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</si>
  <si>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</si>
  <si>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</si>
  <si>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</si>
  <si>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</si>
  <si>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</si>
  <si>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</si>
  <si>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</si>
  <si>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</si>
  <si>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</si>
  <si>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</si>
  <si>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</si>
  <si>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</si>
  <si>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</si>
  <si>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</si>
  <si>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</si>
  <si>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</si>
  <si>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</si>
  <si>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</si>
  <si>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</si>
  <si>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</si>
  <si>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</si>
  <si>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</si>
  <si>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</si>
  <si>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</si>
  <si>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</si>
  <si>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</si>
  <si>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</si>
  <si>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</si>
  <si>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</si>
  <si>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</si>
  <si>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</si>
  <si>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</si>
  <si>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</si>
  <si>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</si>
  <si>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</si>
  <si>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</si>
  <si>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</si>
  <si>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</si>
  <si>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</si>
  <si>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</si>
  <si>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</si>
  <si>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</si>
  <si>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</si>
  <si>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</si>
  <si>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</si>
  <si>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</si>
  <si>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</si>
  <si>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</si>
  <si>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</si>
  <si>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</si>
  <si>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</si>
  <si>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</si>
  <si>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</si>
  <si>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</si>
  <si>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</si>
  <si>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</si>
  <si>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</si>
  <si>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</si>
  <si>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</si>
  <si>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</si>
  <si>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</si>
  <si>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</si>
  <si>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</si>
  <si>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</si>
  <si>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</si>
  <si>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</si>
  <si>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</si>
  <si>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</si>
  <si>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</si>
  <si>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</si>
  <si>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</si>
  <si>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</si>
  <si>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</si>
  <si>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</si>
  <si>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</si>
  <si>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</si>
  <si>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</si>
  <si>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</si>
  <si>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</si>
  <si>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</si>
  <si>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</si>
  <si>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</si>
  <si>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</si>
  <si>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</si>
  <si>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</si>
  <si>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</si>
  <si>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</si>
  <si>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</si>
  <si>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</si>
  <si>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</si>
  <si>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</si>
  <si>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</si>
  <si>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</si>
  <si>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</si>
  <si>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</si>
  <si>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</si>
  <si>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</si>
  <si>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</si>
  <si>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</si>
  <si>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</si>
  <si>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</si>
  <si>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</si>
  <si>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</si>
  <si>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</si>
  <si>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</si>
  <si>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</si>
  <si>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</si>
  <si>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</si>
  <si>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</si>
  <si>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</si>
  <si>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</si>
  <si>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</si>
  <si>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</si>
  <si>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</si>
  <si>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</si>
  <si>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</si>
  <si>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</si>
  <si>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</si>
  <si>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</si>
  <si>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</si>
  <si>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</si>
  <si>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</si>
  <si>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</si>
  <si>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</si>
  <si>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</si>
  <si>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</si>
  <si>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</si>
  <si>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</si>
  <si>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</si>
  <si>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</si>
  <si>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</si>
  <si>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</si>
  <si>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</si>
  <si>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</si>
  <si>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</si>
  <si>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</si>
  <si>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</si>
  <si>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</si>
  <si>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</si>
  <si>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</si>
  <si>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</si>
  <si>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</si>
  <si>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</si>
  <si>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</si>
  <si>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</si>
  <si>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</si>
  <si>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</si>
  <si>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</si>
  <si>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</si>
  <si>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</si>
  <si>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</si>
  <si>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</si>
  <si>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</si>
  <si>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</si>
  <si>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</si>
  <si>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</si>
  <si>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</si>
  <si>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</si>
  <si>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</si>
  <si>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</si>
  <si>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</si>
  <si>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</si>
  <si>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</si>
  <si>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</si>
  <si>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</si>
  <si>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</si>
  <si>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</si>
  <si>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</si>
  <si>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</si>
  <si>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</si>
  <si>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</si>
  <si>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</si>
  <si>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</si>
  <si>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</si>
  <si>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</si>
  <si>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</si>
  <si>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</si>
  <si>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</si>
  <si>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</si>
  <si>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</si>
  <si>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</si>
  <si>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</si>
  <si>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</si>
  <si>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</si>
  <si>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</si>
  <si>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</si>
  <si>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</si>
  <si>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</si>
  <si>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</si>
  <si>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</si>
  <si>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</si>
  <si>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</si>
  <si>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</si>
  <si>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</si>
  <si>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</si>
  <si>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</si>
  <si>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</si>
  <si>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</si>
  <si>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</si>
  <si>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</si>
  <si>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</si>
  <si>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</si>
  <si>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</si>
  <si>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</si>
  <si>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</si>
  <si>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</si>
  <si>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</si>
  <si>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</si>
  <si>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</si>
  <si>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</si>
  <si>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</si>
  <si>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</si>
  <si>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</si>
  <si>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</si>
  <si>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</si>
  <si>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</si>
  <si>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</si>
  <si>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</si>
  <si>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</si>
  <si>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</si>
  <si>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</si>
  <si>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</si>
  <si>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</si>
  <si>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</si>
  <si>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</si>
  <si>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</si>
  <si>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</si>
  <si>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</si>
  <si>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</si>
  <si>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</si>
  <si>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</si>
  <si>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</si>
  <si>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</si>
  <si>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</si>
  <si>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</si>
  <si>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</si>
  <si>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</si>
  <si>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</si>
  <si>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</si>
  <si>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</si>
  <si>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</si>
  <si>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</si>
  <si>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</si>
  <si>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</si>
  <si>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</si>
  <si>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</si>
  <si>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</si>
  <si>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</si>
  <si>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</si>
  <si>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</si>
  <si>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</si>
  <si>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</si>
  <si>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</si>
  <si>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</si>
  <si>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</si>
  <si>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</si>
  <si>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</si>
  <si>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</si>
  <si>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</si>
  <si>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</si>
  <si>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</si>
  <si>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</si>
  <si>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</si>
  <si>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</si>
  <si>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</si>
  <si>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</si>
  <si>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</si>
  <si>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</si>
  <si>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</si>
  <si>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</si>
  <si>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</si>
  <si>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</si>
  <si>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</si>
  <si>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</si>
  <si>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</si>
  <si>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</si>
  <si>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</si>
  <si>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</si>
  <si>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</si>
  <si>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</si>
  <si>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</si>
  <si>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</si>
  <si>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</si>
  <si>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</si>
  <si>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</si>
  <si>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</si>
  <si>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</si>
  <si>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</si>
  <si>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</si>
  <si>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</si>
  <si>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</si>
  <si>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</si>
  <si>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</si>
  <si>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</si>
  <si>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</si>
  <si>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</si>
  <si>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</si>
  <si>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</si>
  <si>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</si>
  <si>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</si>
  <si>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</si>
  <si>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</si>
  <si>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</si>
  <si>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</si>
  <si>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</si>
  <si>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</si>
  <si>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</si>
  <si>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</si>
  <si>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</si>
  <si>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</si>
  <si>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</si>
  <si>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</si>
  <si>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</si>
  <si>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</si>
  <si>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</si>
  <si>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</si>
  <si>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</si>
  <si>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</si>
  <si>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</si>
  <si>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</si>
  <si>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</si>
  <si>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</si>
  <si>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</si>
  <si>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</si>
  <si>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</si>
  <si>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</si>
  <si>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</si>
  <si>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</si>
  <si>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</si>
  <si>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</si>
  <si>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</si>
  <si>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</si>
  <si>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</si>
  <si>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</si>
  <si>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</si>
  <si>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</si>
  <si>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</si>
  <si>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</si>
  <si>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</si>
  <si>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</si>
  <si>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</si>
  <si>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</si>
  <si>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</si>
  <si>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</si>
  <si>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</si>
  <si>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</si>
  <si>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</si>
  <si>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</si>
  <si>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</si>
  <si>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</si>
  <si>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</si>
  <si>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</si>
  <si>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</si>
  <si>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</si>
  <si>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</si>
  <si>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</si>
  <si>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</si>
  <si>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</si>
  <si>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</si>
  <si>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</si>
  <si>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</si>
  <si>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</si>
  <si>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</si>
  <si>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</si>
  <si>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</si>
  <si>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</si>
  <si>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</si>
  <si>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</si>
  <si>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</si>
  <si>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</si>
  <si>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</si>
  <si>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</si>
  <si>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</si>
  <si>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</si>
  <si>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</si>
  <si>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</si>
  <si>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</si>
  <si>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</si>
  <si>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</si>
  <si>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</si>
  <si>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</si>
  <si>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</si>
  <si>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</si>
  <si>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</si>
  <si>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</si>
  <si>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</si>
  <si>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</si>
  <si>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</si>
  <si>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</si>
  <si>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</si>
  <si>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</si>
  <si>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</si>
  <si>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</si>
  <si>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</si>
  <si>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</si>
  <si>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</si>
  <si>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</si>
  <si>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</si>
  <si>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</si>
  <si>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</si>
  <si>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</si>
  <si>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</si>
  <si>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</si>
  <si>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</si>
  <si>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</si>
  <si>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</si>
  <si>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</si>
  <si>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</si>
  <si>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</si>
  <si>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</si>
  <si>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</si>
  <si>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</si>
  <si>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</si>
  <si>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</si>
  <si>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</si>
  <si>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</si>
  <si>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</si>
  <si>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</si>
  <si>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</si>
  <si>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</si>
  <si>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</si>
  <si>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</si>
  <si>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</si>
  <si>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</si>
  <si>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</si>
  <si>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</si>
  <si>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</si>
  <si>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</si>
  <si>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</si>
  <si>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</si>
  <si>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</si>
  <si>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</si>
  <si>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</si>
  <si>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</si>
  <si>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</si>
  <si>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</si>
  <si>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</si>
  <si>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</si>
  <si>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</si>
  <si>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</si>
  <si>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</si>
  <si>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</si>
  <si>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</si>
  <si>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</si>
  <si>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</si>
  <si>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</si>
  <si>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</si>
  <si>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</si>
  <si>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</si>
  <si>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</si>
  <si>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</si>
  <si>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</si>
  <si>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</si>
  <si>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</si>
  <si>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</si>
  <si>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</si>
  <si>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</si>
  <si>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</si>
  <si>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</si>
  <si>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</si>
  <si>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</si>
  <si>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</si>
  <si>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</si>
  <si>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</si>
  <si>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</si>
  <si>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</si>
  <si>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</si>
  <si>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</si>
  <si>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</si>
  <si>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</si>
  <si>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</si>
  <si>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</si>
  <si>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</si>
  <si>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</si>
  <si>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</si>
  <si>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</si>
  <si>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</si>
  <si>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</si>
  <si>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</si>
  <si>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</si>
  <si>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</si>
  <si>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</si>
  <si>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</si>
  <si>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</si>
  <si>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</si>
  <si>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</si>
  <si>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</si>
  <si>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</si>
  <si>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</si>
  <si>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</si>
  <si>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</si>
  <si>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</si>
  <si>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</si>
  <si>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</si>
  <si>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</si>
  <si>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</si>
  <si>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</si>
  <si>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</si>
  <si>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</si>
  <si>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</si>
  <si>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</si>
  <si>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</si>
  <si>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</si>
  <si>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</si>
  <si>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</si>
  <si>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</si>
  <si>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</si>
  <si>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</si>
  <si>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</si>
  <si>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</si>
  <si>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</si>
  <si>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</si>
  <si>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</si>
  <si>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</si>
  <si>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</si>
  <si>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</si>
  <si>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</si>
  <si>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</si>
  <si>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</si>
  <si>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</si>
  <si>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</si>
  <si>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</si>
  <si>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</si>
  <si>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</si>
  <si>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</si>
  <si>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</si>
  <si>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</si>
  <si>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</si>
  <si>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</si>
  <si>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</si>
  <si>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</si>
  <si>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</si>
  <si>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</si>
  <si>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</si>
  <si>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</si>
  <si>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</si>
  <si>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</si>
  <si>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</si>
  <si>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</si>
  <si>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</si>
  <si>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</si>
  <si>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</si>
  <si>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</si>
  <si>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</si>
  <si>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</si>
  <si>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</si>
  <si>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</si>
  <si>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</si>
  <si>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</si>
  <si>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</si>
  <si>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</si>
  <si>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</si>
  <si>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</si>
  <si>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</si>
  <si>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</si>
  <si>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</si>
  <si>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</si>
  <si>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</si>
  <si>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</si>
  <si>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</si>
  <si>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</si>
  <si>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</si>
  <si>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</si>
  <si>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</si>
  <si>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</si>
  <si>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</si>
  <si>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</si>
  <si>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</si>
  <si>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</si>
  <si>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</si>
  <si>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</si>
  <si>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</si>
  <si>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</si>
  <si>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</si>
  <si>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</si>
  <si>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</si>
  <si>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</si>
  <si>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</si>
  <si>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</si>
  <si>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</si>
  <si>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</si>
  <si>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</si>
  <si>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</si>
  <si>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</si>
  <si>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</si>
  <si>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</si>
  <si>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</si>
  <si>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</si>
  <si>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</si>
  <si>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</si>
  <si>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</si>
  <si>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</si>
  <si>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</si>
  <si>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</si>
  <si>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</si>
  <si>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</si>
  <si>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</si>
  <si>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</si>
  <si>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</si>
  <si>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</si>
  <si>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</si>
  <si>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</si>
  <si>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</si>
  <si>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</si>
  <si>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</si>
  <si>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</si>
  <si>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</si>
  <si>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</si>
  <si>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</si>
  <si>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</si>
  <si>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</si>
  <si>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</si>
  <si>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</si>
  <si>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</si>
  <si>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</si>
  <si>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</si>
  <si>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</si>
  <si>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</si>
  <si>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</si>
  <si>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</si>
  <si>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</si>
  <si>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</si>
  <si>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</si>
  <si>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</si>
  <si>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</si>
  <si>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</si>
  <si>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</si>
  <si>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</si>
  <si>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</si>
  <si>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</si>
  <si>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</si>
  <si>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</si>
  <si>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</si>
  <si>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</si>
  <si>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</si>
  <si>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</si>
  <si>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</si>
  <si>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</si>
  <si>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</si>
  <si>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</si>
  <si>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</si>
  <si>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</si>
  <si>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</si>
  <si>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</si>
  <si>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</si>
  <si>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</si>
  <si>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</si>
  <si>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</si>
  <si>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</si>
  <si>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</si>
  <si>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</si>
  <si>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</si>
  <si>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</si>
  <si>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</si>
  <si>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</si>
  <si>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</si>
  <si>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</si>
  <si>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</si>
  <si>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</si>
  <si>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</si>
  <si>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</si>
  <si>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</si>
  <si>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</si>
  <si>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</si>
  <si>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</si>
  <si>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</si>
  <si>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</si>
  <si>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</si>
  <si>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</si>
  <si>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</si>
  <si>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</si>
  <si>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</si>
  <si>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</si>
  <si>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</si>
  <si>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</si>
  <si>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</si>
  <si>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</si>
  <si>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</si>
  <si>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</si>
  <si>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</si>
  <si>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</si>
  <si>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</si>
  <si>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</si>
  <si>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</si>
  <si>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</si>
  <si>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</si>
  <si>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</si>
  <si>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</si>
  <si>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</si>
  <si>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</si>
  <si>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</si>
  <si>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</si>
  <si>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</si>
  <si>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</si>
  <si>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</si>
  <si>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</si>
  <si>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</si>
  <si>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</si>
  <si>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</si>
  <si>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</si>
  <si>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</si>
  <si>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</si>
  <si>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</si>
  <si>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</si>
  <si>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</si>
  <si>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</si>
  <si>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</si>
  <si>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</si>
  <si>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</si>
  <si>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</si>
  <si>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</si>
  <si>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</si>
  <si>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</si>
  <si>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</si>
  <si>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</si>
  <si>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</si>
  <si>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</si>
  <si>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</si>
  <si>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</si>
  <si>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</si>
  <si>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</si>
  <si>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</si>
  <si>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</si>
  <si>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</si>
  <si>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</si>
  <si>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</si>
  <si>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</si>
  <si>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</si>
  <si>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</si>
  <si>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</si>
  <si>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</si>
  <si>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</si>
  <si>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</si>
  <si>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</si>
  <si>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</si>
  <si>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</si>
  <si>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</si>
  <si>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</si>
  <si>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</si>
  <si>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</si>
  <si>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</si>
  <si>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</si>
  <si>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</si>
  <si>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</si>
  <si>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</si>
  <si>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</si>
  <si>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</si>
  <si>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</si>
  <si>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</si>
  <si>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</si>
  <si>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</si>
  <si>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</si>
  <si>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</si>
  <si>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</si>
  <si>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</si>
  <si>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</si>
  <si>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</si>
  <si>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</si>
  <si>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</si>
  <si>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</si>
  <si>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</si>
  <si>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</si>
  <si>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</si>
  <si>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</si>
  <si>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</si>
  <si>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</si>
  <si>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</si>
  <si>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</si>
  <si>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</si>
  <si>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</si>
  <si>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</si>
  <si>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</si>
  <si>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</si>
  <si>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</si>
  <si>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</si>
  <si>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</si>
  <si>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</si>
  <si>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</si>
  <si>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</si>
  <si>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</si>
  <si>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</si>
  <si>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</si>
  <si>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</si>
  <si>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</si>
  <si>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</si>
  <si>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</si>
  <si>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</si>
  <si>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</si>
  <si>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</si>
  <si>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</si>
  <si>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</si>
  <si>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</si>
  <si>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</si>
  <si>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</si>
  <si>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</si>
  <si>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</si>
  <si>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</si>
  <si>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</si>
  <si>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</si>
  <si>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</si>
  <si>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</si>
  <si>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</si>
  <si>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</si>
  <si>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</si>
  <si>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</si>
  <si>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</si>
  <si>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</si>
  <si>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</si>
  <si>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</si>
  <si>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</si>
  <si>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</si>
  <si>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</si>
  <si>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</si>
  <si>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</si>
  <si>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</si>
  <si>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</si>
  <si>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</si>
  <si>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</si>
  <si>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</si>
  <si>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</si>
  <si>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</si>
  <si>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</si>
  <si>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</si>
  <si>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</si>
  <si>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</si>
  <si>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</si>
  <si>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</si>
  <si>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</si>
  <si>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</si>
  <si>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</si>
  <si>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</si>
  <si>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</si>
  <si>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</si>
  <si>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</si>
  <si>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</si>
  <si>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</si>
  <si>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</si>
  <si>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</si>
  <si>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</si>
  <si>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</si>
  <si>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</si>
  <si>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</si>
  <si>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</si>
  <si>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</si>
  <si>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</si>
  <si>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</si>
  <si>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</si>
  <si>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</si>
  <si>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</si>
  <si>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</si>
  <si>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</si>
  <si>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</si>
  <si>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</si>
  <si>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</si>
  <si>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</si>
  <si>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</si>
  <si>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</si>
  <si>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</si>
  <si>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</si>
  <si>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</si>
  <si>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</si>
  <si>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</si>
  <si>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</si>
  <si>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</si>
  <si>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</si>
  <si>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</si>
  <si>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</si>
  <si>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</si>
  <si>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</si>
  <si>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</si>
  <si>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</si>
  <si>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</si>
  <si>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</si>
  <si>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</si>
  <si>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</si>
  <si>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</si>
  <si>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</si>
  <si>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</si>
  <si>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</si>
  <si>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</si>
  <si>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</si>
  <si>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</si>
  <si>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</si>
  <si>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</si>
  <si>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</si>
  <si>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</si>
  <si>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</si>
  <si>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</si>
  <si>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</si>
  <si>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</si>
  <si>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</si>
  <si>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</si>
  <si>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</si>
  <si>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</si>
  <si>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</si>
  <si>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</si>
  <si>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</si>
  <si>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</si>
  <si>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</si>
  <si>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</si>
  <si>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</si>
  <si>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</si>
  <si>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</si>
  <si>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</si>
  <si>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</si>
  <si>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</si>
  <si>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</si>
  <si>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</si>
  <si>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</si>
  <si>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</si>
  <si>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</si>
  <si>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</si>
  <si>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</si>
  <si>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</si>
  <si>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</si>
  <si>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</si>
  <si>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</si>
  <si>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</si>
  <si>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</si>
  <si>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</si>
  <si>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</si>
  <si>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</si>
  <si>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</si>
  <si>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</si>
  <si>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</si>
  <si>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</si>
  <si>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</si>
  <si>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</si>
  <si>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</si>
  <si>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</si>
  <si>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</si>
  <si>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</si>
  <si>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</si>
  <si>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</si>
  <si>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</si>
  <si>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</si>
  <si>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</si>
  <si>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</si>
  <si>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</si>
  <si>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</si>
  <si>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</si>
  <si>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</si>
  <si>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</si>
  <si>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</si>
  <si>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</si>
  <si>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</si>
  <si>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</si>
  <si>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</si>
  <si>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</si>
  <si>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</si>
  <si>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</si>
  <si>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</si>
  <si>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</si>
  <si>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</si>
  <si>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</si>
  <si>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</si>
  <si>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</si>
  <si>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</si>
  <si>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</si>
  <si>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</si>
  <si>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</si>
  <si>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</si>
  <si>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</si>
  <si>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</si>
  <si>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</si>
  <si>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</si>
  <si>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</si>
  <si>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</si>
  <si>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</si>
  <si>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</si>
  <si>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</si>
  <si>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</si>
  <si>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</si>
  <si>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</si>
  <si>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</si>
  <si>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</si>
  <si>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</si>
  <si>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</si>
  <si>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</si>
  <si>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</si>
  <si>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</si>
  <si>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</si>
  <si>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</si>
  <si>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</si>
  <si>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</si>
  <si>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</si>
  <si>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</si>
  <si>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</si>
  <si>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</si>
  <si>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</si>
  <si>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</si>
  <si>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</si>
  <si>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</si>
  <si>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</si>
  <si>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</si>
  <si>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</si>
  <si>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</si>
  <si>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</si>
  <si>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</si>
  <si>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</si>
  <si>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</si>
  <si>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</si>
  <si>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</si>
  <si>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</si>
  <si>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</si>
  <si>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</si>
  <si>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</si>
  <si>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</si>
  <si>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</si>
  <si>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</si>
  <si>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</si>
  <si>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</si>
  <si>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</si>
  <si>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</si>
  <si>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</si>
  <si>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</si>
  <si>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</si>
  <si>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</si>
  <si>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</si>
  <si>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</si>
  <si>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</si>
  <si>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</si>
  <si>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</si>
  <si>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</si>
  <si>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</si>
  <si>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</si>
  <si>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</si>
  <si>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</si>
  <si>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</si>
  <si>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</si>
  <si>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</si>
  <si>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</si>
  <si>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</si>
  <si>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</si>
  <si>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</si>
  <si>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</si>
  <si>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</si>
  <si>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</si>
  <si>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</si>
  <si>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</si>
  <si>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</si>
  <si>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</si>
  <si>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</si>
  <si>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</si>
  <si>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</si>
  <si>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</si>
  <si>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</si>
  <si>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</si>
  <si>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</si>
  <si>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</si>
  <si>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</si>
  <si>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</si>
  <si>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</si>
  <si>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</si>
  <si>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</si>
  <si>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</si>
  <si>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</si>
  <si>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</si>
  <si>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</si>
  <si>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</si>
  <si>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</si>
  <si>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</si>
  <si>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</si>
  <si>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</si>
  <si>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</si>
  <si>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</si>
  <si>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</si>
  <si>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</si>
  <si>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</si>
  <si>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</si>
  <si>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</si>
  <si>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</si>
  <si>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</si>
  <si>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</si>
  <si>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</si>
  <si>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</si>
  <si>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</si>
  <si>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</si>
  <si>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</si>
  <si>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</si>
  <si>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</si>
  <si>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</si>
  <si>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</si>
  <si>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</si>
  <si>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</si>
  <si>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</si>
  <si>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</si>
  <si>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</si>
  <si>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</si>
  <si>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</si>
  <si>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</si>
  <si>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</si>
  <si>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</si>
  <si>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</si>
  <si>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</si>
  <si>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</si>
  <si>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</si>
  <si>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</si>
  <si>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</si>
  <si>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</si>
  <si>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</si>
  <si>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</si>
  <si>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</si>
  <si>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</si>
  <si>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</si>
  <si>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</si>
  <si>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</si>
  <si>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</si>
  <si>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</si>
  <si>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</si>
  <si>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</si>
  <si>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</si>
  <si>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</si>
  <si>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</si>
  <si>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</si>
  <si>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</si>
  <si>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</si>
  <si>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</si>
  <si>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</si>
  <si>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</si>
  <si>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</si>
  <si>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</si>
  <si>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</si>
  <si>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</si>
  <si>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</si>
  <si>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</si>
  <si>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</si>
  <si>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</si>
  <si>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</si>
  <si>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</si>
  <si>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</si>
  <si>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</si>
  <si>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</si>
  <si>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</si>
  <si>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</si>
  <si>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</si>
  <si>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</si>
  <si>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</si>
  <si>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</si>
  <si>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</si>
  <si>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</si>
  <si>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</si>
  <si>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</si>
  <si>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</si>
  <si>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</si>
  <si>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</si>
  <si>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</si>
  <si>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</si>
  <si>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</si>
  <si>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</si>
  <si>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</si>
  <si>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</si>
  <si>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</si>
  <si>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</si>
  <si>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</si>
  <si>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</si>
  <si>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</si>
  <si>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</si>
  <si>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</si>
  <si>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</si>
  <si>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</si>
  <si>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</si>
  <si>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</si>
  <si>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</si>
  <si>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</si>
  <si>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</si>
  <si>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</si>
  <si>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</si>
  <si>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</si>
  <si>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</si>
  <si>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</si>
  <si>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</si>
  <si>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</si>
  <si>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</si>
  <si>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</si>
  <si>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</si>
  <si>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</si>
  <si>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</si>
  <si>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</si>
  <si>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</si>
  <si>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</si>
  <si>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</si>
  <si>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</si>
  <si>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</si>
  <si>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</si>
  <si>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</si>
  <si>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</si>
  <si>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</si>
  <si>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</si>
  <si>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</si>
  <si>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</si>
  <si>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</si>
  <si>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</si>
  <si>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</si>
  <si>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</si>
  <si>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</si>
  <si>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</si>
  <si>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</si>
  <si>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</si>
  <si>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</si>
  <si>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</si>
  <si>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</si>
  <si>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</si>
  <si>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</si>
  <si>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</si>
  <si>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</si>
  <si>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</si>
  <si>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</si>
  <si>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</si>
  <si>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</si>
  <si>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</si>
  <si>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</si>
  <si>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</si>
  <si>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</si>
  <si>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</si>
  <si>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</si>
  <si>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</si>
  <si>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</si>
  <si>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</si>
  <si>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</si>
  <si>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</si>
  <si>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</si>
  <si>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</si>
  <si>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</si>
  <si>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</si>
  <si>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</si>
  <si>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</si>
  <si>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</si>
  <si>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</si>
  <si>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</si>
  <si>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</si>
  <si>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</si>
  <si>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</si>
  <si>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</si>
  <si>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</si>
  <si>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</si>
  <si>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</si>
  <si>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</si>
  <si>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</si>
  <si>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</si>
  <si>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</si>
  <si>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</si>
  <si>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</si>
  <si>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</si>
  <si>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</si>
  <si>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</si>
  <si>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</si>
  <si>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</si>
  <si>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</si>
  <si>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</si>
  <si>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</si>
  <si>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</si>
  <si>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</si>
  <si>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</si>
  <si>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</si>
  <si>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</si>
  <si>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</si>
  <si>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</si>
  <si>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</si>
  <si>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</si>
  <si>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</si>
  <si>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</si>
  <si>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</si>
  <si>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</si>
  <si>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</si>
  <si>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</si>
  <si>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</si>
  <si>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</si>
  <si>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</si>
  <si>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</si>
  <si>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</si>
  <si>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</si>
  <si>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</si>
  <si>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</si>
  <si>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</si>
  <si>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</si>
  <si>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</si>
  <si>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</si>
  <si>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</si>
  <si>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</si>
  <si>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</si>
  <si>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</si>
  <si>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</si>
  <si>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</si>
  <si>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</si>
  <si>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</si>
  <si>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</si>
  <si>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</si>
  <si>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</si>
  <si>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</si>
  <si>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</si>
  <si>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</si>
  <si>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</si>
  <si>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</si>
  <si>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</si>
  <si>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</si>
  <si>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</si>
  <si>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</si>
  <si>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</si>
  <si>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</si>
  <si>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</si>
  <si>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</si>
  <si>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</si>
  <si>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</si>
  <si>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</si>
  <si>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</si>
  <si>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</si>
  <si>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</si>
  <si>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</si>
  <si>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</si>
  <si>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</si>
  <si>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</si>
  <si>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</si>
  <si>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</si>
  <si>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</si>
  <si>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</si>
  <si>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</si>
  <si>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</si>
  <si>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</si>
  <si>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</si>
  <si>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</si>
  <si>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</si>
  <si>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</si>
  <si>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</si>
  <si>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</si>
  <si>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</si>
  <si>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</si>
  <si>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</si>
  <si>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</si>
  <si>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</si>
  <si>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</si>
  <si>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</si>
  <si>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</si>
  <si>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</si>
  <si>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</si>
  <si>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</si>
  <si>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</si>
  <si>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</si>
  <si>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</si>
  <si>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</si>
  <si>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</si>
  <si>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</si>
  <si>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</si>
  <si>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</si>
  <si>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</si>
  <si>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</si>
  <si>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</si>
  <si>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</si>
  <si>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</si>
  <si>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</si>
  <si>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</si>
  <si>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</si>
  <si>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</si>
  <si>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</si>
  <si>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</si>
  <si>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</si>
  <si>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</si>
  <si>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</si>
  <si>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</si>
  <si>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</si>
  <si>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</si>
  <si>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</si>
  <si>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</si>
  <si>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</si>
  <si>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</si>
  <si>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</si>
  <si>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</si>
  <si>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</si>
  <si>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</si>
  <si>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</si>
  <si>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</si>
  <si>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</si>
  <si>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</si>
  <si>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</si>
  <si>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</si>
  <si>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</si>
  <si>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</si>
  <si>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</si>
  <si>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</si>
  <si>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</si>
  <si>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</si>
  <si>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</si>
  <si>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</si>
  <si>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</si>
  <si>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</si>
  <si>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</si>
  <si>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</si>
  <si>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</si>
  <si>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</si>
  <si>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</si>
  <si>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</si>
  <si>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</si>
  <si>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</si>
  <si>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</si>
  <si>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</si>
  <si>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</si>
  <si>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</si>
  <si>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</si>
  <si>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</si>
  <si>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</si>
  <si>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</si>
  <si>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</si>
  <si>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</si>
  <si>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</si>
  <si>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</si>
  <si>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</si>
  <si>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</si>
  <si>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</si>
  <si>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</si>
  <si>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</si>
  <si>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</si>
  <si>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</si>
  <si>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</si>
  <si>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</si>
  <si>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</si>
  <si>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</si>
  <si>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</si>
  <si>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</si>
  <si>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</si>
  <si>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</si>
  <si>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</si>
  <si>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</si>
  <si>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</si>
  <si>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</si>
  <si>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</si>
  <si>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</si>
  <si>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</si>
  <si>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</si>
  <si>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</si>
  <si>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</si>
  <si>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</si>
  <si>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</si>
  <si>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</si>
  <si>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</si>
  <si>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</si>
  <si>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</si>
  <si>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</si>
  <si>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</si>
  <si>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</si>
  <si>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</si>
  <si>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</si>
  <si>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</si>
  <si>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</si>
  <si>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</si>
  <si>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</si>
  <si>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</si>
  <si>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</si>
  <si>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</si>
  <si>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</si>
  <si>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</si>
  <si>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</si>
  <si>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</si>
  <si>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</si>
  <si>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</si>
  <si>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</si>
  <si>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</si>
  <si>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</si>
  <si>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</si>
  <si>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</si>
  <si>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</si>
  <si>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</si>
  <si>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</si>
  <si>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</si>
  <si>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</si>
  <si>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</si>
  <si>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</si>
  <si>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</si>
  <si>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</si>
  <si>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</si>
  <si>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</si>
  <si>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</si>
  <si>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</si>
  <si>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</si>
  <si>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</si>
  <si>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</si>
  <si>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</si>
  <si>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</si>
  <si>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</si>
  <si>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</si>
  <si>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</si>
  <si>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</si>
  <si>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</si>
  <si>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</si>
  <si>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</si>
  <si>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</si>
  <si>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</si>
  <si>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</si>
  <si>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</si>
  <si>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</si>
  <si>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</si>
  <si>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</si>
  <si>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</si>
  <si>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</si>
  <si>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</si>
  <si>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</si>
  <si>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</si>
  <si>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</si>
  <si>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</si>
  <si>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</si>
  <si>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</si>
  <si>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</si>
  <si>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</si>
  <si>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</si>
  <si>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</si>
  <si>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</si>
  <si>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</si>
  <si>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</si>
  <si>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</si>
  <si>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</si>
  <si>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</si>
  <si>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</si>
  <si>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</si>
  <si>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</si>
  <si>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</si>
  <si>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</si>
  <si>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</si>
  <si>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</si>
  <si>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</si>
  <si>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</si>
  <si>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</si>
  <si>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</si>
  <si>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</si>
  <si>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</si>
  <si>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</si>
  <si>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</si>
  <si>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</si>
  <si>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</si>
  <si>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</si>
  <si>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</si>
  <si>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</si>
  <si>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</si>
  <si>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</si>
  <si>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</si>
  <si>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</si>
  <si>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</si>
  <si>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</si>
  <si>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</si>
  <si>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</si>
  <si>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</si>
  <si>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</si>
  <si>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</si>
  <si>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</si>
  <si>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</si>
  <si>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</si>
  <si>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</si>
  <si>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</si>
  <si>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</si>
  <si>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</si>
  <si>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</si>
  <si>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</si>
  <si>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</si>
  <si>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</si>
  <si>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</si>
  <si>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</si>
  <si>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</si>
  <si>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</si>
  <si>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</si>
  <si>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</si>
  <si>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</si>
  <si>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</si>
  <si>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</si>
  <si>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</si>
  <si>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</si>
  <si>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</si>
  <si>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</si>
  <si>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</si>
  <si>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</si>
  <si>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</si>
  <si>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</si>
  <si>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</si>
  <si>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</si>
  <si>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</si>
  <si>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</si>
  <si>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</si>
  <si>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</si>
  <si>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</si>
  <si>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</si>
  <si>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</si>
  <si>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</si>
  <si>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</si>
  <si>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</si>
  <si>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</si>
  <si>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</si>
  <si>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</si>
  <si>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</si>
  <si>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</si>
  <si>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</si>
  <si>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</si>
  <si>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</si>
  <si>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</si>
  <si>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</si>
  <si>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</si>
  <si>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</si>
  <si>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</si>
  <si>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</si>
  <si>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</si>
  <si>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</si>
  <si>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</si>
  <si>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</si>
  <si>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</si>
  <si>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</si>
  <si>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</si>
  <si>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</si>
  <si>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</si>
  <si>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</si>
  <si>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</si>
  <si>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</si>
  <si>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</si>
  <si>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</si>
  <si>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</si>
  <si>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</si>
  <si>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</si>
  <si>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</si>
  <si>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</si>
  <si>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</si>
  <si>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</si>
  <si>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</si>
  <si>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</si>
  <si>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</si>
  <si>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</si>
  <si>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</si>
  <si>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</si>
  <si>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</si>
  <si>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</si>
  <si>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</si>
  <si>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</si>
  <si>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</si>
  <si>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</si>
  <si>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</si>
  <si>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</si>
  <si>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</si>
  <si>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</si>
  <si>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</si>
  <si>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</si>
  <si>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</si>
  <si>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</si>
  <si>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</si>
  <si>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</si>
  <si>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</si>
  <si>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</si>
  <si>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</si>
  <si>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</si>
  <si>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</si>
  <si>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</si>
  <si>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</si>
  <si>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</si>
  <si>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</si>
  <si>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</si>
  <si>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</si>
  <si>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</si>
  <si>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</si>
  <si>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</si>
  <si>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</si>
  <si>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</si>
  <si>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</si>
  <si>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</si>
  <si>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</si>
  <si>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</si>
  <si>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</si>
  <si>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</si>
  <si>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</si>
  <si>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</si>
  <si>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</si>
  <si>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</si>
  <si>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</si>
  <si>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</si>
  <si>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</si>
  <si>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</si>
  <si>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</si>
  <si>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</si>
  <si>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</si>
  <si>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</si>
  <si>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</si>
  <si>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</si>
  <si>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</si>
  <si>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</si>
  <si>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</si>
  <si>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</si>
  <si>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</si>
  <si>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</si>
  <si>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</si>
  <si>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</si>
  <si>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</si>
  <si>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</si>
  <si>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</si>
  <si>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</si>
  <si>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</si>
  <si>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</si>
  <si>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</si>
  <si>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</si>
  <si>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</si>
  <si>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</si>
  <si>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</si>
  <si>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</si>
  <si>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</si>
  <si>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</si>
  <si>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</si>
  <si>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</si>
  <si>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</si>
  <si>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</si>
  <si>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</si>
  <si>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</si>
  <si>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</si>
  <si>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</si>
  <si>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</si>
  <si>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</si>
  <si>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</si>
  <si>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</si>
  <si>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</si>
  <si>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</si>
  <si>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</si>
  <si>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</si>
  <si>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</si>
  <si>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</si>
  <si>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</si>
  <si>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</si>
  <si>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</si>
  <si>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</si>
  <si>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</si>
  <si>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</si>
  <si>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</si>
  <si>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</si>
  <si>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</si>
  <si>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</si>
  <si>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</si>
  <si>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</si>
  <si>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</si>
  <si>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</si>
  <si>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</si>
  <si>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</si>
  <si>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</si>
  <si>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</si>
  <si>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</si>
  <si>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</si>
  <si>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</si>
  <si>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</si>
  <si>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</si>
  <si>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</si>
  <si>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</si>
  <si>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</si>
  <si>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</si>
  <si>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</si>
  <si>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</si>
  <si>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</si>
  <si>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</si>
  <si>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</si>
  <si>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</si>
  <si>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</si>
  <si>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</si>
  <si>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</si>
  <si>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</si>
  <si>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</si>
  <si>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</si>
  <si>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</si>
  <si>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</si>
  <si>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</si>
  <si>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</si>
  <si>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</si>
  <si>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</si>
  <si>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</si>
  <si>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</si>
  <si>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</si>
  <si>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</si>
  <si>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</si>
  <si>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</si>
  <si>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</si>
  <si>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</si>
  <si>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</si>
  <si>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</si>
  <si>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</si>
  <si>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</si>
  <si>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</si>
  <si>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</si>
  <si>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</si>
  <si>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</si>
  <si>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</si>
  <si>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</si>
  <si>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</si>
  <si>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</si>
  <si>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</si>
  <si>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</si>
  <si>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</si>
  <si>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</si>
  <si>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</si>
  <si>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</si>
  <si>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</si>
  <si>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</si>
  <si>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</si>
  <si>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</si>
  <si>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</si>
  <si>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</si>
  <si>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</si>
  <si>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</si>
  <si>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</si>
  <si>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</si>
  <si>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</si>
  <si>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</si>
  <si>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</si>
  <si>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</si>
  <si>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</si>
  <si>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</si>
  <si>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</si>
  <si>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</si>
  <si>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</si>
  <si>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</si>
  <si>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</si>
  <si>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</si>
  <si>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</si>
  <si>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</si>
  <si>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</si>
  <si>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</si>
  <si>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</si>
  <si>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</si>
  <si>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</si>
  <si>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</si>
  <si>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</si>
  <si>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</si>
  <si>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</si>
  <si>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</si>
  <si>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</si>
  <si>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</si>
  <si>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</si>
  <si>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</si>
  <si>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</si>
  <si>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</si>
  <si>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</si>
  <si>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</si>
  <si>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</si>
  <si>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</si>
  <si>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</si>
  <si>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</si>
  <si>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</si>
  <si>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</si>
  <si>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</si>
  <si>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</si>
  <si>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</si>
  <si>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</si>
  <si>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</si>
  <si>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</si>
  <si>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</si>
  <si>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</si>
  <si>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</si>
  <si>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</si>
  <si>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</si>
  <si>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</si>
  <si>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</si>
  <si>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</si>
  <si>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</si>
  <si>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</si>
  <si>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</si>
  <si>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</si>
  <si>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</si>
  <si>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</si>
  <si>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</si>
  <si>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</si>
  <si>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</si>
  <si>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</si>
  <si>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</si>
  <si>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</si>
  <si>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</si>
  <si>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</si>
  <si>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</si>
  <si>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</si>
  <si>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</si>
  <si>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</si>
  <si>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</si>
  <si>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</si>
  <si>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</si>
  <si>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</si>
  <si>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</si>
  <si>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</si>
  <si>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</si>
  <si>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</si>
  <si>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</si>
  <si>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</si>
  <si>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</si>
  <si>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</si>
  <si>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</si>
  <si>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</si>
  <si>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</si>
  <si>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</si>
  <si>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</si>
  <si>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</si>
  <si>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</si>
  <si>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</si>
  <si>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</si>
  <si>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</si>
  <si>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</si>
  <si>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</si>
  <si>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</si>
  <si>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</si>
  <si>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</si>
  <si>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</si>
  <si>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</si>
  <si>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</si>
  <si>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</si>
  <si>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</si>
  <si>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</si>
  <si>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</si>
  <si>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</si>
  <si>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</si>
  <si>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</si>
  <si>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</si>
  <si>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</si>
  <si>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</si>
  <si>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</si>
  <si>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</si>
  <si>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</si>
  <si>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</si>
  <si>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</si>
  <si>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</si>
  <si>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</si>
  <si>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</si>
  <si>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</si>
  <si>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</si>
  <si>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</si>
  <si>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</si>
  <si>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</si>
  <si>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</si>
  <si>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</si>
  <si>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</si>
  <si>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</si>
  <si>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</si>
  <si>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</si>
  <si>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</si>
  <si>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</si>
  <si>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</si>
  <si>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</si>
  <si>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</si>
  <si>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</si>
  <si>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</si>
  <si>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</si>
  <si>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</si>
  <si>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</si>
  <si>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</si>
  <si>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</si>
  <si>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</si>
  <si>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</si>
  <si>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</si>
  <si>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</si>
  <si>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</si>
  <si>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</si>
  <si>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</si>
  <si>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</si>
  <si>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</si>
  <si>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</si>
  <si>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</si>
  <si>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</si>
  <si>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</si>
  <si>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</si>
  <si>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</si>
  <si>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</si>
  <si>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</si>
  <si>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</si>
  <si>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</si>
  <si>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</si>
  <si>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</si>
  <si>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</si>
  <si>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</si>
  <si>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</si>
  <si>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</si>
  <si>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</si>
  <si>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</si>
  <si>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</si>
  <si>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</si>
  <si>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</si>
  <si>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</si>
  <si>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</si>
  <si>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</si>
  <si>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</si>
  <si>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</si>
  <si>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</si>
  <si>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</si>
  <si>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</si>
  <si>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</si>
  <si>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</si>
  <si>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</si>
  <si>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</si>
  <si>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</si>
  <si>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</si>
  <si>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</si>
  <si>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</si>
  <si>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</si>
  <si>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</si>
  <si>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</si>
  <si>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</si>
  <si>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</si>
  <si>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</si>
  <si>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</si>
  <si>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</si>
  <si>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</si>
  <si>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</si>
  <si>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</si>
  <si>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</si>
  <si>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</si>
  <si>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</si>
  <si>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</si>
  <si>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</si>
  <si>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</si>
  <si>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</si>
  <si>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</si>
  <si>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</si>
  <si>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</si>
  <si>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</si>
  <si>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</si>
  <si>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</si>
  <si>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</si>
  <si>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</si>
  <si>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</si>
  <si>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</si>
  <si>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</si>
  <si>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</si>
  <si>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</si>
  <si>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</si>
  <si>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</si>
  <si>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</si>
  <si>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</si>
  <si>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</si>
  <si>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</si>
  <si>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</si>
  <si>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</si>
  <si>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</si>
  <si>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</si>
  <si>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</si>
  <si>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</si>
  <si>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</si>
  <si>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</si>
  <si>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</si>
  <si>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</si>
  <si>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</si>
  <si>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</si>
  <si>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</si>
  <si>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</si>
  <si>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</si>
  <si>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</si>
  <si>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</si>
  <si>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</si>
  <si>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</si>
  <si>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</si>
  <si>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</si>
  <si>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</si>
  <si>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</si>
  <si>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</si>
  <si>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</si>
  <si>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</si>
  <si>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</si>
  <si>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</si>
  <si>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</si>
  <si>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</si>
  <si>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</si>
  <si>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</si>
  <si>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</si>
  <si>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</si>
  <si>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</si>
  <si>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</si>
  <si>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</si>
  <si>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</si>
  <si>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</si>
  <si>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</si>
  <si>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</si>
  <si>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</si>
  <si>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</si>
  <si>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</si>
  <si>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</si>
  <si>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</si>
  <si>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</si>
  <si>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</si>
  <si>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</si>
  <si>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</si>
  <si>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</si>
  <si>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</si>
  <si>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</si>
  <si>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</si>
  <si>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</si>
  <si>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</si>
  <si>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</si>
  <si>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</si>
  <si>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</si>
  <si>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</si>
  <si>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</si>
  <si>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</si>
  <si>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</si>
  <si>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</si>
  <si>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</si>
  <si>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</si>
  <si>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</si>
  <si>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</si>
  <si>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</si>
  <si>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</si>
  <si>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</si>
  <si>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</si>
  <si>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</si>
  <si>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</si>
  <si>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</si>
  <si>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</si>
  <si>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</si>
  <si>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</si>
  <si>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</si>
  <si>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</si>
  <si>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</si>
  <si>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</si>
  <si>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</si>
  <si>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</si>
  <si>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</si>
  <si>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</si>
  <si>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</si>
  <si>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</si>
  <si>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</si>
  <si>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</si>
  <si>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</si>
  <si>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</si>
  <si>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</si>
  <si>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</si>
  <si>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</si>
  <si>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</si>
  <si>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</si>
  <si>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</si>
  <si>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</si>
  <si>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</si>
  <si>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</si>
  <si>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</si>
  <si>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</si>
  <si>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</si>
  <si>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</si>
  <si>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</si>
  <si>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</si>
  <si>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</si>
  <si>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</si>
  <si>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</si>
  <si>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</si>
  <si>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</si>
  <si>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</si>
  <si>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</si>
  <si>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</si>
  <si>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</si>
  <si>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</si>
  <si>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</si>
  <si>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</si>
  <si>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</si>
  <si>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</si>
  <si>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</si>
  <si>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</si>
  <si>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</si>
  <si>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</si>
  <si>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</si>
  <si>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</si>
  <si>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</si>
  <si>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</si>
  <si>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</si>
  <si>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</si>
  <si>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</si>
  <si>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</si>
  <si>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</si>
  <si>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</si>
  <si>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</si>
  <si>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</si>
  <si>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</si>
  <si>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</si>
  <si>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</si>
  <si>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</si>
  <si>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</si>
  <si>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</si>
  <si>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</si>
  <si>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</si>
  <si>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</si>
  <si>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</si>
  <si>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</si>
  <si>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</si>
  <si>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</si>
  <si>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</si>
  <si>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</si>
  <si>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</si>
  <si>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</si>
  <si>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</si>
  <si>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</si>
  <si>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</si>
  <si>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</si>
  <si>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</si>
  <si>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</si>
  <si>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</si>
  <si>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</si>
  <si>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</si>
  <si>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</si>
  <si>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</si>
  <si>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</si>
  <si>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</si>
  <si>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</si>
  <si>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</si>
  <si>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</si>
  <si>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</si>
  <si>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</si>
  <si>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</si>
  <si>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</si>
  <si>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</si>
  <si>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</si>
  <si>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</si>
  <si>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</si>
  <si>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</si>
  <si>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</si>
  <si>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</si>
  <si>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</si>
  <si>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</si>
  <si>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</si>
  <si>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</si>
  <si>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</si>
  <si>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</si>
  <si>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</si>
  <si>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</si>
  <si>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</si>
  <si>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</si>
  <si>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</si>
  <si>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</si>
  <si>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</si>
  <si>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</si>
  <si>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</si>
  <si>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</si>
  <si>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</si>
  <si>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</si>
  <si>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</si>
  <si>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</si>
  <si>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</si>
  <si>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</si>
  <si>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</si>
  <si>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</si>
  <si>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</si>
  <si>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</si>
  <si>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</si>
  <si>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</si>
  <si>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</si>
  <si>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</si>
  <si>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</si>
  <si>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</si>
  <si>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</si>
  <si>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</si>
  <si>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</si>
  <si>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</si>
  <si>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</si>
  <si>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</si>
  <si>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</si>
  <si>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</si>
  <si>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</si>
  <si>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</si>
  <si>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</si>
  <si>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</si>
  <si>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</si>
  <si>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</si>
  <si>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</si>
  <si>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</si>
  <si>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</si>
  <si>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</si>
  <si>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</si>
  <si>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</si>
  <si>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</si>
  <si>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</si>
  <si>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</si>
  <si>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</si>
  <si>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</si>
  <si>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</si>
  <si>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</si>
  <si>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</si>
  <si>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</si>
  <si>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</si>
  <si>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</si>
  <si>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</si>
  <si>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</si>
  <si>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</si>
  <si>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</si>
  <si>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</si>
  <si>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</si>
  <si>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</si>
  <si>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</si>
  <si>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</si>
  <si>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</si>
  <si>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</si>
  <si>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</si>
  <si>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</si>
  <si>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</si>
  <si>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</si>
  <si>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</si>
  <si>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</si>
  <si>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</si>
  <si>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</si>
  <si>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</si>
  <si>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</si>
  <si>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</si>
  <si>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</si>
  <si>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</si>
  <si>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</si>
  <si>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</si>
  <si>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</si>
  <si>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</si>
  <si>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</si>
  <si>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</si>
  <si>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</si>
  <si>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</si>
  <si>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</si>
  <si>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</si>
  <si>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</si>
  <si>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</si>
  <si>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</si>
  <si>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</si>
  <si>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</si>
  <si>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</si>
  <si>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</si>
  <si>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</si>
  <si>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</si>
  <si>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</si>
  <si>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</si>
  <si>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</si>
  <si>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</si>
  <si>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</si>
  <si>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</si>
  <si>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</si>
  <si>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</si>
  <si>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</si>
  <si>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</si>
  <si>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</si>
  <si>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</si>
  <si>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</si>
  <si>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</si>
  <si>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</si>
  <si>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</si>
  <si>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</si>
  <si>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</si>
  <si>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</si>
  <si>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</si>
  <si>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</si>
  <si>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</si>
  <si>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</si>
  <si>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</si>
  <si>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</si>
  <si>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</si>
  <si>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</si>
  <si>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</si>
  <si>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</si>
  <si>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</si>
  <si>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</si>
  <si>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</si>
  <si>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</si>
  <si>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</si>
  <si>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</si>
  <si>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</si>
  <si>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</si>
  <si>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</si>
  <si>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</si>
  <si>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</si>
  <si>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</si>
  <si>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</si>
  <si>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</si>
  <si>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</si>
  <si>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</si>
  <si>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</si>
  <si>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</si>
  <si>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</si>
  <si>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</si>
  <si>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</si>
  <si>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</si>
  <si>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</si>
  <si>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</si>
  <si>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</si>
  <si>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</si>
  <si>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</si>
  <si>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</si>
  <si>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</si>
  <si>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</si>
  <si>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</si>
  <si>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</si>
  <si>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</si>
  <si>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</si>
  <si>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</si>
  <si>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</si>
  <si>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</si>
  <si>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</si>
  <si>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</si>
  <si>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</si>
  <si>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</si>
  <si>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</si>
  <si>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</si>
  <si>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</si>
  <si>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</si>
  <si>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</si>
  <si>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</si>
  <si>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</si>
  <si>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</si>
  <si>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</si>
  <si>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</si>
  <si>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</si>
  <si>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</si>
  <si>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</si>
  <si>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</si>
  <si>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</si>
  <si>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</si>
  <si>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</si>
  <si>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</si>
  <si>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</si>
  <si>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</si>
  <si>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</si>
  <si>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</si>
  <si>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</si>
  <si>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</si>
  <si>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</si>
  <si>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</si>
  <si>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</si>
  <si>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</si>
  <si>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</si>
  <si>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</si>
  <si>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</si>
  <si>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</si>
  <si>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</si>
  <si>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</si>
  <si>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</si>
  <si>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</si>
  <si>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</si>
  <si>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</si>
  <si>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</si>
  <si>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</si>
  <si>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</si>
  <si>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</si>
  <si>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</si>
  <si>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</si>
  <si>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</si>
  <si>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</si>
  <si>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</si>
  <si>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</si>
  <si>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</si>
  <si>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</si>
  <si>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</si>
  <si>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</si>
  <si>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</si>
  <si>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</si>
  <si>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</si>
  <si>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</si>
  <si>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</si>
  <si>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</si>
  <si>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</si>
  <si>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</si>
  <si>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</si>
  <si>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</si>
  <si>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</si>
  <si>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</si>
  <si>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</si>
  <si>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</si>
  <si>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</si>
  <si>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</si>
  <si>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</si>
  <si>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</si>
  <si>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</si>
  <si>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</si>
  <si>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</si>
  <si>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</si>
  <si>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</si>
  <si>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</si>
  <si>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</si>
  <si>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</si>
  <si>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</si>
  <si>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</si>
  <si>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</si>
  <si>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</si>
  <si>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</si>
  <si>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</si>
  <si>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</si>
  <si>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</si>
  <si>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</si>
  <si>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</si>
  <si>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</si>
  <si>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</si>
  <si>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</si>
  <si>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</si>
  <si>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</si>
  <si>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</si>
  <si>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</si>
  <si>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</si>
  <si>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</si>
  <si>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</si>
  <si>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</si>
  <si>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</si>
  <si>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</si>
  <si>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</si>
  <si>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</si>
  <si>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</si>
  <si>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</si>
  <si>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</si>
  <si>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</si>
  <si>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</si>
  <si>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</si>
  <si>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</si>
  <si>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</si>
  <si>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</si>
  <si>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</si>
  <si>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</si>
  <si>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</si>
  <si>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</si>
  <si>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</si>
  <si>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</si>
  <si>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</si>
  <si>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</si>
  <si>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</si>
  <si>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</si>
  <si>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</si>
  <si>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</si>
  <si>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</si>
  <si>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</si>
  <si>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</si>
  <si>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</si>
  <si>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</si>
  <si>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</si>
  <si>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</si>
  <si>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</si>
  <si>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</si>
  <si>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</si>
  <si>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</si>
  <si>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</si>
  <si>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</si>
  <si>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</si>
  <si>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</si>
  <si>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</si>
  <si>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</si>
  <si>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</si>
  <si>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</si>
  <si>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</si>
  <si>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</si>
  <si>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</si>
  <si>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</si>
  <si>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</si>
  <si>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</si>
  <si>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</si>
  <si>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</si>
  <si>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</si>
  <si>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</si>
  <si>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</si>
  <si>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</si>
  <si>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</si>
  <si>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</si>
  <si>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</si>
  <si>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</si>
  <si>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</si>
  <si>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</si>
  <si>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</si>
  <si>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</si>
  <si>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</si>
  <si>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</si>
  <si>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</si>
  <si>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</si>
  <si>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</si>
  <si>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</si>
  <si>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</si>
  <si>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</si>
  <si>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</si>
  <si>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</si>
  <si>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</si>
  <si>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</si>
  <si>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</si>
  <si>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</si>
  <si>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</si>
  <si>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</si>
  <si>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</si>
  <si>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</si>
  <si>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</si>
  <si>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</si>
  <si>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</si>
  <si>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</si>
  <si>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</si>
  <si>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</si>
  <si>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</si>
  <si>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</si>
  <si>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</si>
  <si>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</si>
  <si>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</si>
  <si>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</si>
  <si>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</si>
  <si>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</si>
  <si>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</si>
  <si>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</si>
  <si>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</si>
  <si>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</si>
  <si>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</si>
  <si>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</si>
  <si>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</si>
  <si>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</si>
  <si>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</si>
  <si>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</si>
  <si>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</si>
  <si>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</si>
  <si>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</si>
  <si>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</si>
  <si>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</si>
  <si>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</si>
  <si>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</si>
  <si>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</si>
  <si>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</si>
  <si>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</si>
  <si>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</si>
  <si>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</si>
  <si>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</si>
  <si>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</si>
  <si>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</si>
  <si>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</si>
  <si>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</si>
  <si>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</si>
  <si>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</si>
  <si>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</si>
  <si>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</si>
  <si>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</si>
  <si>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</si>
  <si>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</si>
  <si>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</si>
  <si>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</si>
  <si>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</si>
  <si>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</si>
  <si>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</si>
  <si>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</si>
  <si>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</si>
  <si>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</si>
  <si>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</si>
  <si>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</si>
  <si>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</si>
  <si>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</si>
  <si>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</si>
  <si>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</si>
  <si>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</si>
  <si>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</si>
  <si>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</si>
  <si>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</si>
  <si>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</si>
  <si>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</si>
  <si>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</si>
  <si>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</si>
  <si>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</si>
  <si>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</si>
  <si>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</si>
  <si>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</si>
  <si>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</si>
  <si>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</si>
  <si>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</si>
  <si>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</si>
  <si>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</si>
  <si>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</si>
  <si>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</si>
  <si>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</si>
  <si>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</si>
  <si>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</si>
  <si>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</si>
  <si>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</si>
  <si>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</si>
  <si>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</si>
  <si>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</si>
  <si>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</si>
  <si>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</si>
  <si>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</si>
  <si>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</si>
  <si>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</si>
  <si>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</si>
  <si>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</si>
  <si>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</si>
  <si>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</si>
  <si>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</si>
  <si>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</si>
  <si>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</si>
  <si>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</si>
  <si>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</si>
  <si>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</si>
  <si>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</si>
  <si>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</si>
  <si>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</si>
  <si>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</si>
  <si>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</si>
  <si>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</si>
  <si>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</si>
  <si>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</si>
  <si>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</si>
  <si>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</si>
  <si>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</si>
  <si>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</si>
  <si>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</si>
  <si>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</si>
  <si>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</si>
  <si>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</si>
  <si>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</si>
  <si>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</si>
  <si>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</si>
  <si>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</si>
  <si>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</si>
  <si>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</si>
  <si>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</si>
  <si>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</si>
  <si>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</si>
  <si>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</si>
  <si>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</si>
  <si>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</si>
  <si>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</si>
  <si>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</si>
  <si>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</si>
  <si>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</si>
  <si>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</si>
  <si>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</si>
  <si>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</si>
  <si>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</si>
  <si>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</si>
  <si>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</si>
  <si>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</si>
  <si>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</si>
  <si>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</si>
  <si>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</si>
  <si>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</si>
  <si>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</si>
  <si>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</si>
  <si>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</si>
  <si>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</si>
  <si>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</si>
  <si>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</si>
  <si>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</si>
  <si>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</si>
  <si>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</si>
  <si>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</si>
  <si>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</si>
  <si>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</si>
  <si>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</si>
  <si>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</si>
  <si>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</si>
  <si>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</si>
  <si>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</si>
  <si>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</si>
  <si>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</si>
  <si>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</si>
  <si>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</si>
  <si>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</si>
  <si>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</si>
  <si>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</si>
  <si>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</si>
  <si>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</si>
  <si>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</si>
  <si>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</si>
  <si>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</si>
  <si>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</si>
  <si>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</si>
  <si>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</si>
  <si>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</si>
  <si>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</si>
  <si>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</si>
  <si>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</si>
  <si>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</si>
  <si>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</si>
  <si>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</si>
  <si>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</si>
  <si>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</si>
  <si>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</si>
  <si>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</si>
  <si>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</si>
  <si>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</si>
  <si>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</si>
  <si>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</si>
  <si>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</si>
  <si>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</si>
  <si>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</si>
  <si>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</si>
  <si>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</si>
  <si>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</si>
  <si>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</si>
  <si>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</si>
  <si>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</si>
  <si>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</si>
  <si>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</si>
  <si>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</si>
  <si>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</si>
  <si>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</si>
  <si>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</si>
  <si>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</si>
  <si>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</si>
  <si>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</si>
  <si>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</si>
  <si>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</si>
  <si>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</si>
  <si>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</si>
  <si>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</si>
  <si>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</si>
  <si>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</si>
  <si>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</si>
  <si>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</si>
  <si>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</si>
  <si>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</si>
  <si>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</si>
  <si>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</si>
  <si>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</si>
  <si>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</si>
  <si>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</si>
  <si>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</si>
  <si>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</si>
  <si>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</si>
  <si>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</si>
  <si>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</si>
  <si>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</si>
  <si>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</si>
  <si>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</si>
  <si>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</si>
  <si>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</si>
  <si>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</si>
  <si>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</si>
  <si>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</si>
  <si>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</si>
  <si>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</si>
  <si>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</si>
  <si>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</si>
  <si>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</si>
  <si>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</si>
  <si>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</si>
  <si>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</si>
  <si>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</si>
  <si>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</si>
  <si>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</si>
  <si>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</si>
  <si>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</si>
  <si>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</si>
  <si>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</si>
  <si>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</si>
  <si>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</si>
  <si>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</si>
  <si>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</si>
  <si>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</si>
  <si>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</si>
  <si>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</si>
  <si>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</si>
  <si>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</si>
  <si>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</si>
  <si>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</si>
  <si>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</si>
  <si>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</si>
  <si>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</si>
  <si>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</si>
  <si>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</si>
  <si>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</si>
  <si>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</si>
  <si>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</si>
  <si>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</si>
  <si>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</si>
  <si>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</si>
  <si>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</si>
  <si>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</si>
  <si>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</si>
  <si>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</si>
  <si>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</si>
  <si>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</si>
  <si>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</si>
  <si>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</si>
  <si>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</si>
  <si>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</si>
  <si>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</si>
  <si>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</si>
  <si>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</si>
  <si>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</si>
  <si>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</si>
  <si>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</si>
  <si>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</si>
  <si>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</si>
  <si>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</si>
  <si>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</si>
  <si>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</si>
  <si>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</si>
  <si>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</si>
  <si>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</si>
  <si>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</si>
  <si>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</si>
  <si>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</si>
  <si>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</si>
  <si>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</si>
  <si>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</si>
  <si>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</si>
  <si>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</si>
  <si>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</si>
  <si>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</si>
  <si>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</si>
  <si>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</si>
  <si>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</si>
  <si>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</si>
  <si>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</si>
  <si>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</si>
  <si>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</si>
  <si>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</si>
  <si>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</si>
  <si>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</si>
  <si>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</si>
  <si>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</si>
  <si>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</si>
  <si>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</si>
  <si>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</si>
  <si>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</si>
  <si>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</si>
  <si>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</si>
  <si>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</si>
  <si>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</si>
  <si>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</si>
  <si>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</si>
  <si>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</si>
  <si>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</si>
  <si>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</si>
  <si>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</si>
  <si>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</si>
  <si>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</si>
  <si>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</si>
  <si>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</si>
  <si>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</si>
  <si>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</si>
  <si>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</si>
  <si>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</si>
  <si>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</si>
  <si>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</si>
  <si>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</si>
  <si>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</si>
  <si>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</si>
  <si>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</si>
  <si>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</si>
  <si>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</si>
  <si>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</si>
  <si>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</si>
  <si>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</si>
  <si>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</si>
  <si>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</si>
  <si>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</si>
  <si>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</si>
  <si>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</si>
  <si>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</si>
  <si>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</si>
  <si>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</si>
  <si>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</si>
  <si>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</si>
  <si>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</si>
  <si>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</si>
  <si>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</si>
  <si>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</si>
  <si>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</si>
  <si>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</si>
  <si>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</si>
  <si>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</si>
  <si>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</si>
  <si>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</si>
  <si>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</si>
  <si>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</si>
  <si>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</si>
  <si>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</si>
  <si>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</si>
  <si>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</si>
  <si>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</si>
  <si>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</si>
  <si>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</si>
  <si>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</si>
  <si>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</si>
  <si>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</si>
  <si>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</si>
  <si>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</si>
  <si>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</si>
  <si>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</si>
  <si>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</si>
  <si>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</si>
  <si>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</si>
  <si>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</si>
  <si>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</si>
  <si>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</si>
  <si>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</si>
  <si>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</si>
  <si>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</si>
  <si>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</si>
  <si>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</si>
  <si>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</si>
  <si>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</si>
  <si>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</si>
  <si>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</si>
  <si>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</si>
  <si>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</si>
  <si>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</si>
  <si>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</si>
  <si>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</si>
  <si>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</si>
  <si>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</si>
  <si>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</si>
  <si>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</si>
  <si>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</si>
  <si>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</si>
  <si>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</si>
  <si>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</si>
  <si>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</si>
  <si>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</si>
  <si>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</si>
  <si>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</si>
  <si>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</si>
  <si>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</si>
  <si>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</si>
  <si>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</si>
  <si>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</si>
  <si>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</si>
  <si>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</si>
  <si>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</si>
  <si>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</si>
  <si>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</si>
  <si>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</si>
  <si>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</si>
  <si>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</si>
  <si>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</si>
  <si>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</si>
  <si>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</si>
  <si>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</si>
  <si>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</si>
  <si>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</si>
  <si>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</si>
  <si>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</si>
  <si>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</si>
  <si>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</si>
  <si>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</si>
  <si>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</si>
  <si>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</si>
  <si>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</si>
  <si>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</si>
  <si>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</si>
  <si>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</si>
  <si>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</si>
  <si>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</si>
  <si>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</si>
  <si>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</si>
  <si>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</si>
  <si>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</si>
  <si>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</si>
  <si>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</si>
  <si>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</si>
  <si>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</si>
  <si>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</si>
  <si>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</si>
  <si>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</si>
  <si>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</si>
  <si>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</si>
  <si>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</si>
  <si>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</si>
  <si>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</si>
  <si>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</si>
  <si>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</si>
  <si>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</si>
  <si>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</si>
  <si>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</si>
  <si>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</si>
  <si>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</si>
  <si>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</si>
  <si>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</si>
  <si>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</si>
  <si>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</si>
  <si>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</si>
  <si>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</si>
  <si>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</si>
  <si>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</si>
  <si>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</si>
  <si>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</si>
  <si>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</si>
  <si>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</si>
  <si>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</si>
  <si>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</si>
  <si>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</si>
  <si>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</si>
  <si>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</si>
  <si>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</si>
  <si>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</si>
  <si>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</si>
  <si>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</si>
  <si>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</si>
  <si>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</si>
  <si>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</si>
  <si>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</si>
  <si>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</si>
  <si>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</si>
  <si>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</si>
  <si>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</si>
  <si>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</si>
  <si>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</si>
  <si>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</si>
  <si>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</si>
  <si>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</si>
  <si>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</si>
  <si>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</si>
  <si>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</si>
  <si>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</si>
  <si>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</si>
  <si>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</si>
  <si>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</si>
  <si>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</si>
  <si>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</si>
  <si>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</si>
  <si>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</si>
  <si>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</si>
  <si>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</si>
  <si>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</si>
  <si>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</si>
  <si>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</si>
  <si>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</si>
  <si>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</si>
  <si>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</si>
  <si>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</si>
  <si>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</si>
  <si>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</si>
  <si>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</si>
  <si>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</si>
  <si>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</si>
  <si>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</si>
  <si>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</si>
  <si>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</si>
  <si>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</si>
  <si>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</si>
  <si>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</si>
  <si>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</si>
  <si>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</si>
  <si>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</si>
  <si>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</si>
  <si>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</si>
  <si>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</si>
  <si>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</si>
  <si>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</si>
  <si>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</si>
  <si>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</si>
  <si>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</si>
  <si>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</si>
  <si>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</si>
  <si>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</si>
  <si>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</si>
  <si>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</si>
  <si>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</si>
  <si>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</si>
  <si>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</si>
  <si>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</si>
  <si>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</si>
  <si>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</si>
  <si>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</si>
  <si>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</si>
  <si>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</si>
  <si>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</si>
  <si>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</si>
  <si>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</si>
  <si>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</si>
  <si>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</si>
  <si>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</si>
  <si>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</si>
  <si>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</si>
  <si>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</si>
  <si>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</si>
  <si>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</si>
  <si>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</si>
  <si>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</si>
  <si>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</si>
  <si>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</si>
  <si>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</si>
  <si>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</si>
  <si>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</si>
  <si>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</si>
  <si>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</si>
  <si>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</si>
  <si>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</si>
  <si>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</si>
  <si>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</si>
  <si>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</si>
  <si>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</si>
  <si>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</si>
  <si>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</si>
  <si>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</si>
  <si>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</si>
  <si>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</si>
  <si>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</si>
  <si>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</si>
  <si>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</si>
  <si>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</si>
  <si>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</si>
  <si>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</si>
  <si>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</si>
  <si>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</si>
  <si>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</si>
  <si>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</si>
  <si>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</si>
  <si>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</si>
  <si>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</si>
  <si>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</si>
  <si>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</si>
  <si>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</si>
  <si>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</si>
  <si>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</si>
  <si>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</si>
  <si>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</si>
  <si>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</si>
  <si>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</si>
  <si>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</si>
  <si>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</si>
  <si>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</si>
  <si>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</si>
  <si>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</si>
  <si>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</si>
  <si>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</si>
  <si>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</si>
  <si>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</si>
  <si>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</si>
  <si>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</si>
  <si>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</si>
  <si>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</si>
  <si>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</si>
  <si>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</si>
  <si>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</si>
  <si>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</si>
  <si>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</si>
  <si>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</si>
  <si>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</si>
  <si>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</si>
  <si>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</si>
  <si>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</si>
  <si>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</si>
  <si>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</si>
  <si>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</si>
  <si>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</si>
  <si>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</si>
  <si>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</si>
  <si>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</si>
  <si>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</si>
  <si>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</si>
  <si>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</si>
  <si>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</si>
  <si>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</si>
  <si>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</si>
  <si>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</si>
  <si>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</si>
  <si>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</si>
  <si>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</si>
  <si>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</si>
  <si>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</si>
  <si>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</si>
  <si>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</si>
  <si>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</si>
  <si>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</si>
  <si>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</si>
  <si>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</si>
  <si>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</si>
  <si>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</si>
  <si>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</si>
  <si>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</si>
  <si>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</si>
  <si>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</si>
  <si>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</si>
  <si>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</si>
  <si>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</si>
  <si>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</si>
  <si>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</si>
  <si>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</si>
  <si>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</si>
  <si>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</si>
  <si>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</si>
  <si>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</si>
  <si>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</si>
  <si>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</si>
  <si>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</si>
  <si>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</si>
  <si>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</si>
  <si>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</si>
  <si>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</si>
  <si>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</si>
  <si>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</si>
  <si>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</si>
  <si>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</si>
  <si>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</si>
  <si>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</si>
  <si>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</si>
  <si>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</si>
  <si>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</si>
  <si>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</si>
  <si>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</si>
  <si>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</si>
  <si>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</si>
  <si>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</si>
  <si>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</si>
  <si>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</si>
  <si>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</si>
  <si>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</si>
  <si>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</si>
  <si>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</si>
  <si>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</si>
  <si>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</si>
  <si>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</si>
  <si>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</si>
  <si>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</si>
  <si>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</si>
  <si>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</si>
  <si>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</si>
  <si>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</si>
  <si>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</si>
  <si>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</si>
  <si>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</si>
  <si>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</si>
  <si>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</si>
  <si>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</si>
  <si>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</si>
  <si>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</si>
  <si>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</si>
  <si>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</si>
  <si>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</si>
  <si>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</si>
  <si>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</si>
  <si>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</si>
  <si>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</si>
  <si>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</si>
  <si>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</si>
  <si>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</si>
  <si>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</si>
  <si>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</si>
  <si>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</si>
  <si>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</si>
  <si>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</si>
  <si>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</si>
  <si>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</si>
  <si>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</si>
  <si>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</si>
  <si>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</si>
  <si>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</si>
  <si>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</si>
  <si>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</si>
  <si>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</si>
  <si>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</si>
  <si>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</si>
  <si>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</si>
  <si>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</si>
  <si>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</si>
  <si>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</si>
  <si>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</si>
  <si>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</si>
  <si>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</si>
  <si>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</si>
  <si>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</si>
  <si>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</si>
  <si>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</si>
  <si>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</si>
  <si>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</si>
  <si>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</si>
  <si>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</si>
  <si>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</si>
  <si>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</si>
  <si>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</si>
  <si>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</si>
  <si>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</si>
  <si>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</si>
  <si>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</si>
  <si>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</si>
  <si>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</si>
  <si>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</si>
  <si>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</si>
  <si>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</si>
  <si>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</si>
  <si>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</si>
  <si>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</si>
  <si>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</si>
  <si>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</si>
  <si>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</si>
  <si>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</si>
  <si>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</si>
  <si>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</si>
  <si>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</si>
  <si>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</si>
  <si>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</si>
  <si>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</si>
  <si>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</si>
  <si>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</si>
  <si>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</si>
  <si>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</si>
  <si>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</si>
  <si>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</si>
  <si>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</si>
  <si>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</si>
  <si>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</si>
  <si>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</si>
  <si>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</si>
  <si>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</si>
  <si>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</si>
  <si>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</si>
  <si>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</si>
  <si>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</si>
  <si>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</si>
  <si>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</si>
  <si>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</si>
  <si>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</si>
  <si>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</si>
  <si>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</si>
  <si>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</si>
  <si>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</si>
  <si>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</si>
  <si>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</si>
  <si>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</si>
  <si>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</si>
  <si>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</si>
  <si>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</si>
  <si>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</si>
  <si>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</si>
  <si>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</si>
  <si>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</si>
  <si>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</si>
  <si>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</si>
  <si>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</si>
  <si>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</si>
  <si>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</si>
  <si>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</si>
  <si>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</si>
  <si>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</si>
  <si>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</si>
  <si>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</si>
  <si>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</si>
  <si>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</si>
  <si>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</si>
  <si>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</si>
  <si>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</si>
  <si>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</si>
  <si>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</si>
  <si>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</si>
  <si>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</si>
  <si>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</si>
  <si>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</si>
  <si>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</si>
  <si>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</si>
  <si>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</si>
  <si>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</si>
  <si>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</si>
  <si>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</si>
  <si>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</si>
  <si>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</si>
  <si>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</si>
  <si>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</si>
  <si>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</si>
  <si>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</si>
  <si>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</si>
  <si>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</si>
  <si>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</si>
  <si>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</si>
  <si>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</si>
  <si>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</si>
  <si>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</si>
  <si>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</si>
  <si>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</si>
  <si>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</si>
  <si>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</si>
  <si>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</si>
  <si>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</si>
  <si>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</si>
  <si>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</si>
  <si>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</si>
  <si>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</si>
  <si>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</si>
  <si>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</si>
  <si>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</si>
  <si>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</si>
  <si>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</si>
  <si>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</si>
  <si>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</si>
  <si>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</si>
  <si>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</si>
  <si>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</si>
  <si>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</si>
  <si>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</si>
  <si>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</si>
  <si>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</si>
  <si>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</si>
  <si>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</si>
  <si>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</si>
  <si>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</si>
  <si>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</si>
  <si>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</si>
  <si>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</si>
  <si>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</si>
  <si>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</si>
  <si>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</si>
  <si>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</si>
  <si>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</si>
  <si>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</si>
  <si>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</si>
  <si>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</si>
  <si>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</si>
  <si>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</si>
  <si>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</si>
  <si>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</si>
  <si>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</si>
  <si>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</si>
  <si>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</si>
  <si>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</si>
  <si>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</si>
  <si>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</si>
  <si>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</si>
  <si>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</si>
  <si>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</si>
  <si>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</si>
  <si>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</si>
  <si>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</si>
  <si>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</si>
  <si>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</si>
  <si>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</si>
  <si>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</si>
  <si>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</si>
  <si>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</si>
  <si>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</si>
  <si>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</si>
  <si>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</si>
  <si>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</si>
  <si>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</si>
  <si>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</si>
  <si>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</si>
  <si>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</si>
  <si>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</si>
  <si>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</si>
  <si>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</si>
  <si>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</si>
  <si>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</si>
  <si>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</si>
  <si>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</si>
  <si>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</si>
  <si>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</si>
  <si>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</si>
  <si>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</si>
  <si>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</si>
  <si>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</si>
  <si>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</si>
  <si>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</si>
  <si>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</si>
  <si>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</si>
  <si>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</si>
  <si>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</si>
  <si>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</si>
  <si>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</si>
  <si>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</si>
  <si>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</si>
  <si>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</si>
  <si>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</si>
  <si>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</si>
  <si>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</si>
  <si>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</si>
  <si>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</si>
  <si>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</si>
  <si>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</si>
  <si>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</si>
  <si>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</si>
  <si>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</si>
  <si>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</si>
  <si>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</si>
  <si>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</si>
  <si>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</si>
  <si>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</si>
  <si>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</si>
  <si>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</si>
  <si>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</si>
  <si>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</si>
  <si>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</si>
  <si>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</si>
  <si>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</si>
  <si>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</si>
  <si>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</si>
  <si>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</si>
  <si>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</si>
  <si>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</si>
  <si>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</si>
  <si>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</si>
  <si>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</si>
  <si>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</si>
  <si>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</si>
  <si>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</si>
  <si>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</si>
  <si>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</si>
  <si>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</si>
  <si>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</si>
  <si>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</si>
  <si>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</si>
  <si>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</si>
  <si>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</si>
  <si>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</si>
  <si>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</si>
  <si>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</si>
  <si>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</si>
  <si>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</si>
  <si>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</si>
  <si>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</si>
  <si>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</si>
  <si>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</si>
  <si>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</si>
  <si>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</si>
  <si>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</si>
  <si>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</si>
  <si>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</si>
  <si>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</si>
  <si>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</si>
  <si>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</si>
  <si>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</si>
  <si>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</si>
  <si>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</si>
  <si>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</si>
  <si>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</si>
  <si>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</si>
  <si>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</si>
  <si>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</si>
  <si>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</si>
  <si>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</si>
  <si>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</si>
  <si>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</si>
  <si>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</si>
  <si>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</si>
  <si>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</si>
  <si>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</si>
  <si>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</si>
  <si>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</si>
  <si>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</si>
  <si>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</si>
  <si>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</si>
  <si>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</si>
  <si>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</si>
  <si>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</si>
  <si>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</si>
  <si>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</si>
  <si>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</si>
  <si>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</si>
  <si>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</si>
  <si>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</si>
  <si>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</si>
  <si>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</si>
  <si>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</si>
  <si>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</si>
  <si>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</si>
  <si>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</si>
  <si>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</si>
  <si>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</si>
  <si>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</si>
  <si>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</si>
  <si>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</si>
  <si>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</si>
  <si>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</si>
  <si>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</si>
  <si>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</si>
  <si>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</si>
  <si>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</si>
  <si>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</si>
  <si>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</si>
  <si>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</si>
  <si>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</si>
  <si>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</si>
  <si>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</si>
  <si>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</si>
  <si>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</si>
  <si>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</si>
  <si>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</si>
  <si>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</si>
  <si>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</si>
  <si>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</si>
  <si>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</si>
  <si>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</si>
  <si>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</si>
  <si>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</si>
  <si>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</si>
  <si>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</si>
  <si>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</si>
  <si>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</si>
  <si>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</si>
  <si>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</si>
  <si>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</si>
  <si>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</si>
  <si>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</si>
  <si>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</si>
  <si>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</si>
  <si>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</si>
  <si>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</si>
  <si>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</si>
  <si>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</si>
  <si>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</si>
  <si>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</si>
  <si>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</si>
  <si>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</si>
  <si>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</si>
  <si>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</si>
  <si>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</si>
  <si>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</si>
  <si>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</si>
  <si>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</si>
  <si>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</si>
  <si>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</si>
  <si>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</si>
  <si>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</si>
  <si>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</si>
  <si>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</si>
  <si>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</si>
  <si>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</si>
  <si>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</si>
  <si>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</si>
  <si>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</si>
  <si>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</si>
  <si>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</si>
  <si>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</si>
  <si>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</si>
  <si>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</si>
  <si>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</si>
  <si>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</si>
  <si>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</si>
  <si>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</si>
  <si>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</si>
  <si>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</si>
  <si>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</si>
  <si>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</si>
  <si>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</si>
  <si>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</si>
  <si>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</si>
  <si>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</si>
  <si>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</si>
  <si>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</si>
  <si>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</si>
  <si>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</si>
  <si>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</si>
  <si>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</si>
  <si>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</si>
  <si>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</si>
  <si>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</si>
  <si>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</si>
  <si>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</si>
  <si>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</si>
  <si>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</si>
  <si>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</si>
  <si>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</si>
  <si>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</si>
  <si>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</si>
  <si>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</si>
  <si>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</si>
  <si>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</si>
  <si>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</si>
  <si>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</si>
  <si>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</si>
  <si>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</si>
  <si>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</si>
  <si>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</si>
  <si>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</si>
  <si>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</si>
  <si>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</si>
  <si>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</si>
  <si>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</si>
  <si>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</si>
  <si>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</si>
  <si>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</si>
  <si>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</si>
  <si>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</si>
  <si>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</si>
  <si>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</si>
  <si>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</si>
  <si>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</si>
  <si>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</si>
  <si>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</si>
  <si>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</si>
  <si>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</si>
  <si>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</si>
  <si>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</si>
  <si>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</si>
  <si>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</si>
  <si>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</si>
  <si>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</si>
  <si>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</si>
  <si>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</si>
  <si>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</si>
  <si>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</si>
  <si>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</si>
  <si>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</si>
  <si>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</si>
  <si>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</si>
  <si>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</si>
  <si>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</si>
  <si>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</si>
  <si>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</si>
  <si>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</si>
  <si>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</si>
  <si>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</si>
  <si>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</si>
  <si>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</si>
  <si>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</si>
  <si>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</si>
  <si>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</si>
  <si>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</si>
  <si>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</si>
  <si>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</si>
  <si>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</si>
  <si>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</si>
  <si>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</si>
  <si>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</si>
  <si>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</si>
  <si>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</si>
  <si>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</si>
  <si>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</si>
  <si>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</si>
  <si>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</si>
  <si>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</si>
  <si>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</si>
  <si>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</si>
  <si>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</si>
  <si>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</si>
  <si>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</si>
  <si>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</si>
  <si>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</si>
  <si>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</si>
  <si>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</si>
  <si>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</si>
  <si>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</si>
  <si>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</si>
  <si>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</si>
  <si>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</si>
  <si>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</si>
  <si>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</si>
  <si>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</si>
  <si>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</si>
  <si>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</si>
  <si>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</si>
  <si>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</si>
  <si>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</si>
  <si>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</si>
  <si>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</si>
  <si>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</si>
  <si>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</si>
  <si>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</si>
  <si>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</si>
  <si>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</si>
  <si>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</si>
  <si>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</si>
  <si>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</si>
  <si>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</si>
  <si>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</si>
  <si>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</si>
  <si>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</si>
  <si>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</si>
  <si>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</si>
  <si>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</si>
  <si>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</si>
  <si>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</si>
  <si>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</si>
  <si>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</si>
  <si>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</si>
  <si>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</si>
  <si>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</si>
  <si>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</si>
  <si>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</si>
  <si>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</si>
  <si>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</si>
  <si>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</si>
  <si>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</si>
  <si>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</si>
  <si>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</si>
  <si>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</si>
  <si>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</si>
  <si>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</si>
  <si>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</si>
  <si>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</si>
  <si>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</si>
  <si>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</si>
  <si>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</si>
  <si>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</si>
  <si>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</si>
  <si>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</si>
  <si>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</si>
  <si>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</si>
  <si>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</si>
  <si>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</si>
  <si>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</si>
  <si>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</si>
  <si>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</si>
  <si>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</si>
  <si>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</si>
  <si>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</si>
  <si>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</si>
  <si>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</si>
  <si>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</si>
  <si>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</si>
  <si>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</si>
  <si>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</si>
  <si>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</si>
  <si>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</si>
  <si>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</si>
  <si>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</si>
  <si>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</si>
  <si>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</si>
  <si>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</si>
  <si>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</si>
  <si>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</si>
  <si>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</si>
  <si>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</si>
  <si>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</si>
  <si>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</si>
  <si>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</si>
  <si>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</si>
  <si>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</si>
  <si>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</si>
  <si>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</si>
  <si>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</si>
  <si>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</si>
  <si>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</si>
  <si>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</si>
  <si>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</si>
  <si>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</si>
  <si>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</si>
  <si>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</si>
  <si>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</si>
  <si>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</si>
  <si>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</si>
  <si>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</si>
  <si>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</si>
  <si>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</si>
  <si>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</si>
  <si>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</si>
  <si>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</si>
  <si>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</si>
  <si>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</si>
  <si>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</si>
  <si>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</si>
  <si>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</si>
  <si>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</si>
  <si>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</si>
  <si>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</si>
  <si>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</si>
  <si>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</si>
  <si>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</si>
  <si>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</si>
  <si>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</si>
  <si>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</si>
  <si>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</si>
  <si>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</si>
  <si>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</si>
  <si>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</si>
  <si>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</si>
  <si>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</si>
  <si>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</si>
  <si>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</si>
  <si>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</si>
  <si>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</si>
  <si>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</si>
  <si>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</si>
  <si>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</si>
  <si>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</si>
  <si>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</si>
  <si>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</si>
  <si>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</si>
  <si>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</si>
  <si>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</si>
  <si>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</si>
  <si>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</si>
  <si>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</si>
  <si>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</si>
  <si>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</si>
  <si>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</si>
  <si>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</si>
  <si>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</si>
  <si>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</si>
  <si>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</si>
  <si>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</si>
  <si>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</si>
  <si>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</si>
  <si>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</si>
  <si>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</si>
  <si>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</si>
  <si>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</si>
  <si>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</si>
  <si>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</si>
  <si>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</si>
  <si>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</si>
  <si>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</si>
  <si>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</si>
  <si>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</si>
  <si>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</si>
  <si>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</si>
  <si>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</si>
  <si>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</si>
  <si>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</si>
  <si>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</si>
  <si>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</si>
  <si>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</si>
  <si>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</si>
  <si>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</si>
  <si>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</si>
  <si>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</si>
  <si>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</si>
  <si>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</si>
  <si>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</si>
  <si>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</si>
  <si>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</si>
  <si>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</si>
  <si>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</si>
  <si>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</si>
  <si>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</si>
  <si>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</si>
  <si>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</si>
  <si>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</si>
  <si>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</si>
  <si>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</si>
  <si>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</si>
  <si>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</si>
  <si>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</si>
  <si>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</si>
  <si>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</si>
  <si>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</si>
  <si>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</si>
  <si>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</si>
  <si>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</si>
  <si>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</si>
  <si>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</si>
  <si>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</si>
  <si>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</si>
  <si>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</si>
  <si>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</si>
  <si>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</si>
  <si>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</si>
  <si>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</si>
  <si>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</si>
  <si>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</si>
  <si>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</si>
  <si>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</si>
  <si>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</si>
  <si>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</si>
  <si>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</si>
  <si>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</si>
  <si>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</si>
  <si>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</si>
  <si>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</si>
  <si>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</si>
  <si>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</si>
  <si>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</si>
  <si>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</si>
  <si>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</si>
  <si>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</si>
  <si>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</si>
  <si>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</si>
  <si>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</si>
  <si>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</si>
  <si>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</si>
  <si>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</si>
  <si>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</si>
  <si>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</si>
  <si>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</si>
  <si>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</si>
  <si>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</si>
  <si>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</si>
  <si>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</si>
  <si>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</si>
  <si>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</si>
  <si>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</si>
  <si>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</si>
  <si>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</si>
  <si>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</si>
  <si>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</si>
  <si>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</si>
  <si>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</si>
  <si>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</si>
  <si>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</si>
  <si>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</si>
  <si>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</si>
  <si>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</si>
  <si>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</si>
  <si>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</si>
  <si>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</si>
  <si>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</si>
  <si>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</si>
  <si>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</si>
  <si>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</si>
  <si>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</si>
  <si>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</si>
  <si>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</si>
  <si>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</si>
  <si>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</si>
  <si>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</si>
  <si>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</si>
  <si>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</si>
  <si>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</si>
  <si>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</si>
  <si>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</si>
  <si>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</si>
  <si>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</si>
  <si>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</si>
  <si>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</si>
  <si>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</si>
  <si>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</si>
  <si>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</si>
  <si>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</si>
  <si>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</si>
  <si>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</si>
  <si>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</si>
  <si>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</si>
  <si>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</si>
  <si>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</si>
  <si>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</si>
  <si>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</si>
  <si>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</si>
  <si>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</si>
  <si>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</si>
  <si>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</si>
  <si>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</si>
  <si>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</si>
  <si>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</si>
  <si>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</si>
  <si>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</si>
  <si>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</si>
  <si>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</si>
  <si>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</si>
  <si>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</si>
  <si>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</si>
  <si>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</si>
  <si>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</si>
  <si>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</si>
  <si>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</si>
  <si>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</si>
  <si>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</si>
  <si>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</si>
  <si>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</si>
  <si>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</si>
  <si>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</si>
  <si>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</si>
  <si>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</si>
  <si>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</si>
  <si>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</si>
  <si>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</si>
  <si>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</si>
  <si>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</si>
  <si>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</si>
  <si>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</si>
  <si>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</si>
  <si>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</si>
  <si>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</si>
  <si>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</si>
  <si>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</si>
  <si>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</si>
  <si>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</si>
  <si>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</si>
  <si>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</si>
  <si>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</si>
  <si>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</si>
  <si>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</si>
  <si>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</si>
  <si>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</si>
  <si>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</si>
  <si>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</si>
  <si>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</si>
  <si>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</si>
  <si>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</si>
  <si>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</si>
  <si>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</si>
  <si>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</si>
  <si>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</si>
  <si>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</si>
  <si>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</si>
  <si>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</si>
  <si>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</si>
  <si>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</si>
  <si>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</si>
  <si>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</si>
  <si>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</si>
  <si>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</si>
  <si>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</si>
  <si>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</si>
  <si>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</si>
  <si>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</si>
  <si>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</si>
  <si>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</si>
  <si>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</si>
  <si>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</si>
  <si>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</si>
  <si>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</si>
  <si>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</si>
  <si>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</si>
  <si>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</si>
  <si>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</si>
  <si>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</si>
  <si>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</si>
  <si>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</si>
  <si>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</si>
  <si>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</si>
  <si>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</si>
  <si>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</si>
  <si>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</si>
  <si>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</si>
  <si>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</si>
  <si>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</si>
  <si>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</si>
  <si>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</si>
  <si>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</si>
  <si>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</si>
  <si>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</si>
  <si>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</si>
  <si>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</si>
  <si>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</si>
  <si>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</si>
  <si>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</si>
  <si>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</si>
  <si>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</si>
  <si>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</si>
  <si>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</si>
  <si>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</si>
  <si>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</si>
  <si>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</si>
  <si>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</si>
  <si>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</si>
  <si>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</si>
  <si>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</si>
  <si>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</si>
  <si>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</si>
  <si>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</si>
  <si>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</si>
  <si>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</si>
  <si>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</si>
  <si>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</si>
  <si>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</si>
  <si>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</si>
  <si>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</si>
  <si>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</si>
  <si>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</si>
  <si>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</si>
  <si>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</si>
  <si>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</si>
  <si>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</si>
  <si>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</si>
  <si>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</si>
  <si>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</si>
  <si>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</si>
  <si>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</si>
  <si>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</si>
  <si>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</si>
  <si>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</si>
  <si>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</si>
  <si>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</si>
  <si>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</si>
  <si>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</si>
  <si>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</si>
  <si>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</si>
  <si>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</si>
  <si>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</si>
  <si>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</si>
  <si>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</si>
  <si>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</si>
  <si>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</si>
  <si>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</si>
  <si>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</si>
  <si>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</si>
  <si>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</si>
  <si>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</si>
  <si>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</si>
  <si>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</si>
  <si>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</si>
  <si>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</si>
  <si>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</si>
  <si>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</si>
  <si>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</si>
  <si>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</si>
  <si>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</si>
  <si>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</si>
  <si>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</si>
  <si>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</si>
  <si>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</si>
  <si>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</si>
  <si>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</si>
  <si>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</si>
  <si>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</si>
  <si>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</si>
  <si>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</si>
  <si>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</si>
  <si>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</si>
  <si>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</si>
  <si>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</si>
  <si>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</si>
  <si>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</si>
  <si>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</si>
  <si>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</si>
  <si>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</si>
  <si>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</si>
  <si>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</si>
  <si>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</si>
  <si>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</si>
  <si>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</si>
  <si>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</si>
  <si>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</si>
  <si>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</si>
  <si>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</si>
  <si>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</si>
  <si>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</si>
  <si>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</si>
  <si>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</si>
  <si>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</si>
  <si>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</si>
  <si>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</si>
  <si>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</si>
  <si>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</si>
  <si>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</si>
  <si>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</si>
  <si>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</si>
  <si>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</si>
  <si>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</si>
  <si>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</si>
  <si>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</si>
  <si>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</si>
  <si>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</si>
  <si>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</si>
  <si>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</si>
  <si>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</si>
  <si>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</si>
  <si>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</si>
  <si>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</si>
  <si>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</si>
  <si>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</si>
  <si>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</si>
  <si>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</si>
  <si>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</si>
  <si>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</si>
  <si>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</si>
  <si>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</si>
  <si>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</si>
  <si>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</si>
  <si>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</si>
  <si>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</si>
  <si>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</si>
  <si>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</si>
  <si>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</si>
  <si>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</si>
  <si>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</si>
  <si>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</si>
  <si>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</si>
  <si>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</si>
  <si>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</si>
  <si>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</si>
  <si>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</si>
  <si>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</si>
  <si>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</si>
  <si>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</si>
  <si>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</si>
  <si>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</si>
  <si>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</si>
  <si>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</si>
  <si>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</si>
  <si>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</si>
  <si>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</si>
  <si>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</si>
  <si>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</si>
  <si>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</si>
  <si>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</si>
  <si>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</si>
  <si>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</si>
  <si>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</si>
  <si>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</si>
  <si>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</si>
  <si>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</si>
  <si>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</si>
  <si>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</si>
  <si>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</si>
  <si>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</si>
  <si>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</si>
  <si>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</si>
  <si>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</si>
  <si>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</si>
  <si>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</si>
  <si>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</si>
  <si>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</si>
  <si>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</si>
  <si>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</si>
  <si>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</si>
  <si>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</si>
  <si>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</si>
  <si>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</si>
  <si>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</si>
  <si>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</si>
  <si>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</si>
  <si>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</si>
  <si>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</si>
  <si>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</si>
  <si>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</si>
  <si>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</si>
  <si>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</si>
  <si>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</si>
  <si>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</si>
  <si>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</si>
  <si>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</si>
  <si>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</si>
  <si>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</si>
  <si>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</si>
  <si>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</si>
  <si>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</si>
  <si>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</si>
  <si>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</si>
  <si>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</si>
  <si>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</si>
  <si>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</si>
  <si>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</si>
  <si>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</si>
  <si>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</si>
  <si>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</si>
  <si>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</si>
  <si>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</si>
  <si>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</si>
  <si>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</si>
  <si>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</si>
  <si>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</si>
  <si>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</si>
  <si>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</si>
  <si>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</si>
  <si>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</si>
  <si>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</si>
  <si>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</si>
  <si>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</si>
  <si>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</si>
  <si>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</si>
  <si>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</si>
  <si>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</si>
  <si>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</si>
  <si>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</si>
  <si>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</si>
  <si>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</si>
  <si>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</si>
  <si>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</si>
  <si>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</si>
  <si>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</si>
  <si>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</si>
  <si>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</si>
  <si>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</si>
  <si>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</si>
  <si>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</si>
  <si>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</si>
  <si>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</si>
  <si>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</si>
  <si>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</si>
  <si>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</si>
  <si>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</si>
  <si>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</si>
  <si>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</si>
  <si>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</si>
  <si>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</si>
  <si>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</si>
  <si>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</si>
  <si>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</si>
  <si>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</si>
  <si>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</si>
  <si>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</si>
  <si>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</si>
  <si>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</si>
  <si>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</si>
  <si>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</si>
  <si>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</si>
  <si>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</si>
  <si>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</si>
  <si>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</si>
  <si>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</si>
  <si>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</si>
  <si>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</si>
  <si>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</si>
  <si>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</si>
  <si>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</si>
  <si>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</si>
  <si>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</si>
  <si>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</si>
  <si>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</si>
  <si>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</si>
  <si>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</si>
  <si>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</si>
  <si>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</si>
  <si>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</si>
  <si>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</si>
  <si>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</si>
  <si>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</si>
  <si>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</si>
  <si>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</si>
  <si>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</si>
  <si>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</si>
  <si>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</si>
  <si>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</si>
  <si>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</si>
  <si>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</si>
  <si>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</si>
  <si>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</si>
  <si>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</si>
  <si>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</si>
  <si>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</si>
  <si>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</si>
  <si>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</si>
  <si>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</si>
  <si>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</si>
  <si>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</si>
  <si>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</si>
  <si>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</si>
  <si>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</si>
  <si>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</si>
  <si>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</si>
  <si>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</si>
  <si>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</si>
  <si>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</si>
  <si>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</si>
  <si>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</si>
  <si>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</si>
  <si>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</si>
  <si>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</si>
  <si>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</si>
  <si>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</si>
  <si>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</si>
  <si>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</si>
  <si>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</si>
  <si>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</si>
  <si>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</si>
  <si>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</si>
  <si>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</si>
  <si>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</si>
  <si>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</si>
  <si>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</si>
  <si>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</si>
  <si>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</si>
  <si>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</si>
  <si>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</si>
  <si>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</si>
  <si>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</si>
  <si>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</si>
  <si>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</si>
  <si>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</si>
  <si>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</si>
  <si>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</si>
  <si>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</si>
  <si>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</si>
  <si>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</si>
  <si>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</si>
  <si>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</si>
  <si>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</si>
  <si>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</si>
  <si>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</si>
  <si>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</si>
  <si>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</si>
  <si>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</si>
  <si>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</si>
  <si>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</si>
  <si>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</si>
  <si>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</si>
  <si>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</si>
  <si>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</si>
  <si>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</si>
  <si>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</si>
  <si>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</si>
  <si>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</si>
  <si>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</si>
  <si>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</si>
  <si>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</si>
  <si>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</si>
  <si>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</si>
  <si>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</si>
  <si>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</si>
  <si>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</si>
  <si>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</si>
  <si>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</si>
  <si>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</si>
  <si>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</si>
  <si>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</si>
  <si>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</si>
  <si>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</si>
  <si>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</si>
  <si>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</si>
  <si>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</si>
  <si>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</si>
  <si>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</si>
  <si>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</si>
  <si>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</si>
  <si>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</si>
  <si>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</si>
  <si>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</si>
  <si>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</si>
  <si>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</si>
  <si>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</si>
  <si>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</si>
  <si>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</si>
  <si>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</si>
  <si>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</si>
  <si>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</si>
  <si>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</si>
  <si>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</si>
  <si>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</si>
  <si>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</si>
  <si>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</si>
  <si>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</si>
  <si>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</si>
  <si>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</si>
  <si>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</si>
  <si>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</si>
  <si>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</si>
  <si>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</si>
  <si>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</si>
  <si>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</si>
  <si>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</si>
  <si>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</si>
  <si>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</si>
  <si>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</si>
  <si>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</si>
  <si>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</si>
  <si>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</si>
  <si>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</si>
  <si>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</si>
  <si>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</si>
  <si>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</si>
  <si>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</si>
  <si>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</si>
  <si>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</si>
  <si>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</si>
  <si>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</si>
  <si>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</si>
  <si>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</si>
  <si>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</si>
  <si>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</si>
  <si>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</si>
  <si>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</si>
  <si>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</si>
  <si>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</si>
  <si>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</si>
  <si>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</si>
  <si>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</si>
  <si>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</si>
  <si>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</si>
  <si>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</si>
  <si>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</si>
  <si>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</si>
  <si>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</si>
  <si>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</si>
  <si>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</si>
  <si>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</si>
  <si>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</si>
  <si>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</si>
  <si>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</si>
  <si>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</si>
  <si>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</si>
  <si>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</si>
  <si>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</si>
  <si>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</si>
  <si>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</si>
  <si>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</si>
  <si>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</si>
  <si>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</si>
  <si>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</si>
  <si>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</si>
  <si>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</si>
  <si>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</si>
  <si>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</si>
  <si>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</si>
  <si>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</si>
  <si>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</si>
  <si>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</si>
  <si>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</si>
  <si>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</si>
  <si>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</si>
  <si>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</si>
  <si>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</si>
  <si>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</si>
  <si>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</si>
  <si>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</si>
  <si>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</si>
  <si>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</si>
  <si>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</si>
  <si>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</si>
  <si>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</si>
  <si>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</si>
  <si>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</si>
  <si>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</si>
  <si>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</si>
  <si>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</si>
  <si>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</si>
  <si>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</si>
  <si>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</si>
  <si>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</si>
  <si>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</si>
  <si>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</si>
  <si>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</si>
  <si>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</si>
  <si>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</si>
  <si>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</si>
  <si>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</si>
  <si>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</si>
  <si>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</si>
  <si>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</si>
  <si>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</si>
  <si>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</si>
  <si>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</si>
  <si>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</si>
  <si>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</si>
  <si>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</si>
  <si>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</si>
  <si>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</si>
  <si>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</si>
  <si>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</si>
  <si>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</si>
  <si>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</si>
  <si>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</si>
  <si>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</si>
  <si>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</si>
  <si>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</si>
  <si>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</si>
  <si>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</si>
  <si>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</si>
  <si>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</si>
  <si>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</si>
  <si>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</si>
  <si>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</si>
  <si>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</si>
  <si>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</si>
  <si>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</si>
  <si>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</si>
  <si>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</si>
  <si>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</si>
  <si>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</si>
  <si>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</si>
  <si>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</si>
  <si>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</si>
  <si>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</si>
  <si>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</si>
  <si>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</si>
  <si>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</si>
  <si>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</si>
  <si>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</si>
  <si>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</si>
  <si>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</si>
  <si>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</si>
  <si>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</si>
  <si>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</si>
  <si>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</si>
  <si>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</si>
  <si>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</si>
  <si>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</si>
  <si>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</si>
  <si>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</si>
  <si>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</si>
  <si>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</si>
  <si>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</si>
  <si>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</si>
  <si>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</si>
  <si>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</si>
  <si>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</si>
  <si>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</si>
  <si>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</si>
  <si>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</si>
  <si>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</si>
  <si>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</si>
  <si>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</si>
  <si>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</si>
  <si>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</si>
  <si>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</si>
  <si>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</si>
  <si>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</si>
  <si>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</si>
  <si>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</si>
  <si>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</si>
  <si>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</si>
  <si>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</si>
  <si>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</si>
  <si>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</si>
  <si>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</si>
  <si>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</si>
  <si>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</si>
  <si>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</si>
  <si>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</si>
  <si>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</si>
  <si>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</si>
  <si>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</si>
  <si>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</si>
  <si>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</si>
  <si>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</si>
  <si>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</si>
  <si>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</si>
  <si>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</si>
  <si>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</si>
  <si>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</si>
  <si>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</si>
  <si>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</si>
  <si>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</si>
  <si>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</si>
  <si>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</si>
  <si>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</si>
  <si>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</si>
  <si>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</si>
  <si>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</si>
  <si>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</si>
  <si>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</si>
  <si>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</si>
  <si>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</si>
  <si>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</si>
  <si>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</si>
  <si>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</si>
  <si>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</si>
  <si>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</si>
  <si>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</si>
  <si>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</si>
  <si>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</si>
  <si>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</si>
  <si>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</si>
  <si>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</si>
  <si>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</si>
  <si>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</si>
  <si>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</si>
  <si>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</si>
  <si>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</si>
  <si>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</si>
  <si>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</si>
  <si>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</si>
  <si>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</si>
  <si>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</si>
  <si>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</si>
  <si>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</si>
  <si>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</si>
  <si>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</si>
  <si>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</si>
  <si>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</si>
  <si>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</si>
  <si>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</si>
  <si>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</si>
  <si>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</si>
  <si>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</si>
  <si>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</si>
  <si>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</si>
  <si>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</si>
  <si>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</si>
  <si>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</si>
  <si>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</si>
  <si>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</si>
  <si>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</si>
  <si>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</si>
  <si>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</si>
  <si>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</si>
  <si>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</si>
  <si>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</si>
  <si>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</si>
  <si>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</si>
  <si>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</si>
  <si>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</si>
  <si>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</si>
  <si>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</si>
  <si>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</si>
  <si>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</si>
  <si>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</si>
  <si>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</si>
  <si>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</si>
  <si>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</si>
  <si>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</si>
  <si>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</si>
  <si>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</si>
  <si>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</si>
  <si>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</si>
  <si>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</si>
  <si>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</si>
  <si>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</si>
  <si>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</si>
  <si>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</si>
  <si>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</si>
  <si>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</si>
  <si>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</si>
  <si>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</si>
  <si>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</si>
  <si>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</si>
  <si>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</si>
  <si>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</si>
  <si>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</si>
  <si>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</si>
  <si>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</si>
  <si>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</si>
  <si>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</si>
  <si>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</si>
  <si>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</si>
  <si>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</si>
  <si>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</si>
  <si>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</si>
  <si>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</si>
  <si>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</si>
  <si>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</si>
  <si>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</si>
  <si>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</si>
  <si>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</si>
  <si>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</si>
  <si>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</si>
  <si>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</si>
  <si>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</si>
  <si>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</si>
  <si>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</si>
  <si>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</si>
  <si>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</si>
  <si>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</si>
  <si>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</si>
  <si>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</si>
  <si>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</si>
  <si>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</si>
  <si>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</si>
  <si>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</si>
  <si>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</si>
  <si>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</si>
  <si>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</si>
  <si>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</si>
  <si>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</si>
  <si>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</si>
  <si>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</si>
  <si>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</si>
  <si>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</si>
  <si>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</si>
  <si>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</si>
  <si>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</si>
  <si>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</si>
  <si>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</si>
  <si>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</si>
  <si>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</si>
  <si>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</si>
  <si>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</si>
  <si>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</si>
  <si>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</si>
  <si>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</si>
  <si>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</si>
  <si>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</si>
  <si>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</si>
  <si>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</si>
  <si>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</si>
  <si>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</si>
  <si>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</si>
  <si>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</si>
  <si>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</si>
  <si>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</si>
  <si>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</si>
  <si>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</si>
  <si>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</si>
  <si>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</si>
  <si>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</si>
  <si>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</si>
  <si>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</si>
  <si>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</si>
  <si>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</si>
  <si>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</si>
  <si>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</si>
  <si>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</si>
  <si>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</si>
  <si>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</si>
  <si>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</si>
  <si>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</si>
  <si>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</si>
  <si>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</si>
  <si>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</si>
  <si>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</si>
  <si>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</si>
  <si>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</si>
  <si>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</si>
  <si>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</si>
  <si>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</si>
  <si>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</si>
  <si>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</si>
  <si>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</si>
  <si>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</si>
  <si>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</si>
  <si>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</si>
  <si>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</si>
  <si>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</si>
  <si>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</si>
  <si>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</si>
  <si>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</si>
  <si>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</si>
  <si>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</si>
  <si>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</si>
  <si>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</si>
  <si>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</si>
  <si>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</si>
  <si>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</si>
  <si>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</si>
  <si>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</si>
  <si>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</si>
  <si>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</si>
  <si>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</si>
  <si>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</si>
  <si>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</si>
  <si>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</si>
  <si>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</si>
  <si>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</si>
  <si>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</si>
  <si>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</si>
  <si>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</si>
  <si>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</si>
  <si>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</si>
  <si>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</si>
  <si>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</si>
  <si>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</si>
  <si>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</si>
  <si>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</si>
  <si>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</si>
  <si>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</si>
  <si>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</si>
  <si>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</si>
  <si>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</si>
  <si>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</si>
  <si>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</si>
  <si>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</si>
  <si>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</si>
  <si>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</si>
  <si>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</si>
  <si>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</si>
  <si>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</si>
  <si>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</si>
  <si>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</si>
  <si>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</si>
  <si>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</si>
  <si>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</si>
  <si>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</si>
  <si>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</si>
  <si>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</si>
  <si>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</si>
  <si>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</si>
  <si>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</si>
  <si>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</si>
  <si>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</si>
  <si>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</si>
  <si>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</si>
  <si>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</si>
  <si>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</si>
  <si>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</si>
  <si>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</si>
  <si>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</si>
  <si>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</si>
  <si>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</si>
  <si>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</si>
  <si>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</si>
  <si>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</si>
  <si>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</si>
  <si>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</si>
  <si>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</si>
  <si>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</si>
  <si>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</si>
  <si>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</si>
  <si>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</si>
  <si>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</si>
  <si>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</si>
  <si>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</si>
  <si>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</si>
  <si>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</si>
  <si>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</si>
  <si>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</si>
  <si>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</si>
  <si>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</si>
  <si>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</si>
  <si>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</si>
  <si>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</si>
  <si>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</si>
  <si>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</si>
  <si>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</si>
  <si>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</si>
  <si>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</si>
  <si>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</si>
  <si>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</si>
  <si>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</si>
  <si>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</si>
  <si>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</si>
  <si>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</si>
  <si>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</si>
  <si>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</si>
  <si>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</si>
  <si>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</si>
  <si>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</si>
  <si>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</si>
  <si>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</si>
  <si>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</si>
  <si>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</si>
  <si>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</si>
  <si>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</si>
  <si>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</si>
  <si>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</si>
  <si>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</si>
  <si>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</si>
  <si>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</si>
  <si>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</si>
  <si>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</si>
  <si>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</si>
  <si>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</si>
  <si>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</si>
  <si>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</si>
  <si>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</si>
  <si>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</si>
  <si>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</si>
  <si>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</si>
  <si>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</si>
  <si>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</si>
  <si>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</si>
  <si>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</si>
  <si>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</si>
  <si>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</si>
  <si>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</si>
  <si>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</si>
  <si>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</si>
  <si>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</si>
  <si>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</si>
  <si>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</si>
  <si>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</si>
  <si>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</si>
  <si>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</si>
  <si>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</si>
  <si>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</si>
  <si>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</si>
  <si>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</si>
  <si>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</si>
  <si>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</si>
  <si>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</si>
  <si>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</si>
  <si>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</si>
  <si>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</si>
  <si>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</si>
  <si>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</si>
  <si>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</si>
  <si>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</si>
  <si>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</si>
  <si>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</si>
  <si>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</si>
  <si>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</si>
  <si>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</si>
  <si>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</si>
  <si>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</si>
  <si>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</si>
  <si>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</si>
  <si>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</si>
  <si>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</si>
  <si>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</si>
  <si>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</si>
  <si>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</si>
  <si>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</si>
  <si>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</si>
  <si>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</si>
  <si>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</si>
  <si>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</si>
  <si>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</si>
  <si>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</si>
  <si>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</si>
  <si>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</si>
  <si>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</si>
  <si>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</si>
  <si>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</si>
  <si>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</si>
  <si>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</si>
  <si>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</si>
  <si>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</si>
  <si>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</si>
  <si>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</si>
  <si>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</si>
  <si>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</si>
  <si>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</si>
  <si>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</si>
  <si>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</si>
  <si>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</si>
  <si>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</si>
  <si>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</si>
  <si>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</si>
  <si>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</si>
  <si>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</si>
  <si>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</si>
  <si>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</si>
  <si>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</si>
  <si>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</si>
  <si>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</si>
  <si>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</si>
  <si>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</si>
  <si>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</si>
  <si>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</si>
  <si>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</si>
  <si>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</si>
  <si>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</si>
  <si>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</si>
  <si>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</si>
  <si>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</si>
  <si>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</si>
  <si>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</si>
  <si>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</si>
  <si>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</si>
  <si>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</si>
  <si>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</si>
  <si>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</si>
  <si>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</si>
  <si>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</si>
  <si>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</si>
  <si>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</si>
  <si>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</si>
  <si>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</si>
  <si>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</si>
  <si>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</si>
  <si>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</si>
  <si>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</si>
  <si>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</si>
  <si>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</si>
  <si>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</si>
  <si>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</si>
  <si>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</si>
  <si>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</si>
  <si>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</si>
  <si>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</si>
  <si>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</si>
  <si>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</si>
  <si>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</si>
  <si>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</si>
  <si>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</si>
  <si>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</si>
  <si>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</si>
  <si>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</si>
  <si>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</si>
  <si>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</si>
  <si>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</si>
  <si>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</si>
  <si>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</si>
  <si>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</si>
  <si>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</si>
  <si>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</si>
  <si>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</si>
  <si>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</si>
  <si>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</si>
  <si>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</si>
  <si>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</si>
  <si>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</si>
  <si>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</si>
  <si>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</si>
  <si>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</si>
  <si>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</si>
  <si>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</si>
  <si>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</si>
  <si>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</si>
  <si>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</si>
  <si>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</si>
  <si>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</si>
  <si>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</si>
  <si>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</si>
  <si>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</si>
  <si>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</si>
  <si>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</si>
  <si>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</si>
  <si>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</si>
  <si>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</si>
  <si>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</si>
  <si>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</si>
  <si>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</si>
  <si>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</si>
  <si>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</si>
  <si>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</si>
  <si>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</si>
  <si>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</si>
  <si>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</si>
  <si>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</si>
  <si>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</si>
  <si>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</si>
  <si>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</si>
  <si>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</si>
  <si>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</si>
  <si>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</si>
  <si>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</si>
  <si>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</si>
  <si>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</si>
  <si>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</si>
  <si>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</si>
  <si>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</si>
  <si>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</si>
  <si>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</si>
  <si>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</si>
  <si>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</si>
  <si>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</si>
  <si>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</si>
  <si>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</si>
  <si>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</si>
  <si>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</si>
  <si>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</si>
  <si>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</si>
  <si>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</si>
  <si>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</si>
  <si>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</si>
  <si>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</si>
  <si>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</si>
  <si>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</si>
  <si>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</si>
  <si>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</si>
  <si>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</si>
  <si>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</si>
  <si>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</si>
  <si>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</si>
  <si>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</si>
  <si>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</si>
  <si>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</si>
  <si>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</si>
  <si>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</si>
  <si>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</si>
  <si>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</si>
  <si>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</si>
  <si>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</si>
  <si>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</si>
  <si>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</si>
  <si>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</si>
  <si>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</si>
  <si>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</si>
  <si>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</si>
  <si>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</si>
  <si>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</si>
  <si>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</si>
  <si>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</si>
  <si>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</si>
  <si>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</si>
  <si>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</si>
  <si>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</si>
  <si>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</si>
  <si>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</si>
  <si>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</si>
  <si>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</si>
  <si>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</si>
  <si>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</si>
  <si>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</si>
  <si>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</si>
  <si>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</si>
  <si>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</si>
  <si>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</si>
  <si>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</si>
  <si>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</si>
  <si>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</si>
  <si>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</si>
  <si>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</si>
  <si>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</si>
  <si>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</si>
  <si>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</si>
  <si>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</si>
  <si>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</si>
  <si>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</si>
  <si>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</si>
  <si>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</si>
  <si>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</si>
  <si>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</si>
  <si>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</si>
  <si>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</si>
  <si>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</si>
  <si>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</si>
  <si>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</si>
  <si>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</si>
  <si>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</si>
  <si>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</si>
  <si>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</si>
  <si>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</si>
  <si>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</si>
  <si>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</si>
  <si>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</si>
  <si>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</si>
  <si>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</si>
  <si>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</si>
  <si>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</si>
  <si>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</si>
  <si>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</si>
  <si>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</si>
  <si>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</si>
  <si>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</si>
  <si>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</si>
  <si>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</si>
  <si>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</si>
  <si>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</si>
  <si>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</si>
  <si>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</si>
  <si>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</si>
  <si>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</si>
  <si>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</si>
  <si>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</si>
  <si>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</si>
  <si>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</si>
  <si>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</si>
  <si>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</si>
  <si>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</si>
  <si>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</si>
  <si>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</si>
  <si>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</si>
  <si>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</si>
  <si>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</si>
  <si>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</si>
  <si>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</si>
  <si>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</si>
  <si>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</si>
  <si>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</si>
  <si>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</si>
  <si>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</si>
  <si>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</si>
  <si>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</si>
  <si>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</si>
  <si>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</si>
  <si>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</si>
  <si>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</si>
  <si>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</si>
  <si>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</si>
  <si>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</si>
  <si>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</si>
  <si>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</si>
  <si>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</si>
  <si>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</si>
  <si>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</si>
  <si>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</si>
  <si>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</si>
  <si>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</si>
  <si>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</si>
  <si>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</si>
  <si>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</si>
  <si>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</si>
  <si>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</si>
  <si>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</si>
  <si>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</si>
  <si>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</si>
  <si>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</si>
  <si>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</si>
  <si>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</si>
  <si>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</si>
  <si>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</si>
  <si>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</si>
  <si>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</si>
  <si>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</si>
  <si>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</si>
  <si>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</si>
  <si>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</si>
  <si>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</si>
  <si>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</si>
  <si>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</si>
  <si>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</si>
  <si>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</si>
  <si>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</si>
  <si>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</si>
  <si>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</si>
  <si>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</si>
  <si>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</si>
  <si>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</si>
  <si>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</si>
  <si>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</si>
  <si>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</si>
  <si>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</si>
  <si>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</si>
  <si>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</si>
  <si>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</si>
  <si>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</si>
  <si>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</si>
  <si>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</si>
  <si>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</si>
  <si>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</si>
  <si>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</si>
  <si>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</si>
  <si>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</si>
  <si>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</si>
  <si>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</si>
  <si>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</si>
  <si>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</si>
  <si>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</si>
  <si>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</si>
  <si>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</si>
  <si>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</si>
  <si>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</si>
  <si>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</si>
  <si>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</si>
  <si>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</si>
  <si>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</si>
  <si>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</si>
  <si>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</si>
  <si>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</si>
  <si>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</si>
  <si>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</si>
  <si>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</si>
  <si>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</si>
  <si>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</si>
  <si>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</si>
  <si>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</si>
  <si>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</si>
  <si>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</si>
  <si>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</si>
  <si>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</si>
  <si>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</si>
  <si>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</si>
  <si>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</si>
  <si>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</si>
  <si>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</si>
  <si>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</si>
  <si>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</si>
  <si>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</si>
  <si>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</si>
  <si>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</si>
  <si>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</si>
  <si>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</si>
  <si>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</si>
  <si>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</si>
  <si>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</si>
  <si>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</si>
  <si>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</si>
  <si>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</si>
  <si>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</si>
  <si>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</si>
  <si>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</si>
  <si>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</si>
  <si>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</si>
  <si>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</si>
  <si>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</si>
  <si>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</si>
  <si>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</si>
  <si>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</si>
  <si>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</si>
  <si>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</si>
  <si>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</si>
  <si>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</si>
  <si>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</si>
  <si>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</si>
  <si>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</si>
  <si>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</si>
  <si>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</si>
  <si>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</si>
  <si>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</si>
  <si>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</si>
  <si>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</si>
  <si>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</si>
  <si>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</si>
  <si>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</si>
  <si>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</si>
  <si>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</si>
  <si>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</si>
  <si>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</si>
  <si>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</si>
  <si>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</si>
  <si>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</si>
  <si>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</si>
  <si>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</si>
  <si>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</si>
  <si>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</si>
  <si>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</si>
  <si>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</si>
  <si>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</si>
  <si>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</si>
  <si>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</si>
  <si>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</si>
  <si>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</si>
  <si>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</si>
  <si>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</si>
  <si>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</si>
  <si>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</si>
  <si>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</si>
  <si>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</si>
  <si>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</si>
  <si>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</si>
  <si>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</si>
  <si>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</si>
  <si>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</si>
  <si>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</si>
  <si>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</si>
  <si>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</si>
  <si>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</si>
  <si>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</si>
  <si>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</si>
  <si>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</si>
  <si>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</si>
  <si>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</si>
  <si>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</si>
  <si>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</si>
  <si>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</si>
  <si>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</si>
  <si>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</si>
  <si>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</si>
  <si>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</si>
  <si>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</si>
  <si>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</si>
  <si>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</si>
  <si>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</si>
  <si>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</si>
  <si>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</si>
  <si>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</si>
  <si>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</si>
  <si>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</si>
  <si>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</si>
  <si>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</si>
  <si>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</si>
  <si>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</si>
  <si>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</si>
  <si>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</si>
  <si>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</si>
  <si>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</si>
  <si>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</si>
  <si>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</si>
  <si>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</si>
  <si>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</si>
  <si>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</si>
  <si>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</si>
  <si>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</si>
  <si>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</si>
  <si>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</si>
  <si>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</si>
  <si>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</si>
  <si>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</si>
  <si>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</si>
  <si>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</si>
  <si>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</si>
  <si>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</si>
  <si>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</si>
  <si>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</si>
  <si>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</si>
  <si>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</si>
  <si>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</si>
  <si>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</si>
  <si>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</si>
  <si>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</si>
  <si>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</si>
  <si>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</si>
  <si>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</si>
  <si>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</si>
  <si>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</si>
  <si>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</si>
  <si>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</si>
  <si>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</si>
  <si>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</si>
  <si>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</si>
  <si>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</si>
  <si>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</si>
  <si>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</si>
  <si>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</si>
  <si>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</si>
  <si>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</si>
  <si>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</si>
  <si>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</si>
  <si>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</si>
  <si>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</si>
  <si>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</si>
  <si>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</si>
  <si>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</si>
  <si>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</si>
  <si>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</si>
  <si>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</si>
  <si>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</si>
  <si>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</si>
  <si>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</si>
  <si>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</si>
  <si>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</si>
  <si>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</si>
  <si>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</si>
  <si>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</si>
  <si>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</si>
  <si>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</si>
  <si>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</si>
  <si>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</si>
  <si>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</si>
  <si>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</si>
  <si>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</si>
  <si>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</si>
  <si>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</si>
  <si>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</si>
  <si>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</si>
  <si>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</si>
  <si>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</si>
  <si>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</si>
  <si>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</si>
  <si>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</si>
  <si>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</si>
  <si>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</si>
  <si>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</si>
  <si>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</si>
  <si>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</si>
  <si>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</si>
  <si>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</si>
  <si>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</si>
  <si>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</si>
  <si>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</si>
  <si>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</si>
  <si>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</si>
  <si>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</si>
  <si>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</si>
  <si>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</si>
  <si>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</si>
  <si>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</si>
  <si>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</si>
  <si>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</si>
  <si>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</si>
  <si>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</si>
  <si>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</si>
  <si>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</si>
  <si>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</si>
  <si>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</si>
  <si>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</si>
  <si>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</si>
  <si>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</si>
  <si>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</si>
  <si>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</si>
  <si>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</si>
  <si>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</si>
  <si>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</si>
  <si>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</si>
  <si>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</si>
  <si>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</si>
  <si>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</si>
  <si>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</si>
  <si>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</si>
  <si>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</si>
  <si>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</si>
  <si>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</si>
  <si>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</si>
  <si>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</si>
  <si>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</si>
  <si>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</si>
  <si>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</si>
  <si>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</si>
  <si>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</si>
  <si>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</si>
  <si>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</si>
  <si>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</si>
  <si>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</si>
  <si>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</si>
  <si>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</si>
  <si>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</si>
  <si>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</si>
  <si>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</si>
  <si>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</si>
  <si>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</si>
  <si>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</si>
  <si>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</si>
  <si>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</si>
  <si>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</si>
  <si>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</si>
  <si>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</si>
  <si>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</si>
  <si>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</si>
  <si>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</si>
  <si>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</si>
  <si>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</si>
  <si>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</si>
  <si>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</si>
  <si>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</si>
  <si>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</si>
  <si>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</si>
  <si>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</si>
  <si>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</si>
  <si>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</si>
  <si>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</si>
  <si>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</si>
  <si>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</si>
  <si>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</si>
  <si>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</si>
  <si>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</si>
  <si>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</si>
  <si>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</si>
  <si>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</si>
  <si>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</si>
  <si>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</si>
  <si>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</si>
  <si>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</si>
  <si>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</si>
  <si>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</si>
  <si>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</si>
  <si>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</si>
  <si>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</si>
  <si>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</si>
  <si>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</si>
  <si>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</si>
  <si>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</si>
  <si>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</si>
  <si>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</si>
  <si>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</si>
  <si>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</si>
  <si>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</si>
  <si>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</si>
  <si>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</si>
  <si>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</si>
  <si>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</si>
  <si>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</si>
  <si>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</si>
  <si>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</si>
  <si>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</si>
  <si>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</si>
  <si>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</si>
  <si>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</si>
  <si>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</si>
  <si>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</si>
  <si>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</si>
  <si>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</si>
  <si>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</si>
  <si>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</si>
  <si>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</si>
  <si>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</si>
  <si>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</si>
  <si>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</si>
  <si>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</si>
  <si>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</si>
  <si>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</si>
  <si>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</si>
  <si>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</si>
  <si>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</si>
  <si>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</si>
  <si>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</si>
  <si>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</si>
  <si>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</si>
  <si>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</si>
  <si>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</si>
  <si>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</si>
  <si>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</si>
  <si>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</si>
  <si>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</si>
  <si>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</si>
  <si>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</si>
  <si>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</si>
  <si>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</si>
  <si>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</si>
  <si>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</si>
  <si>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</si>
  <si>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</si>
  <si>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</si>
  <si>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</si>
  <si>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</si>
  <si>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</si>
  <si>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</si>
  <si>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</si>
  <si>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</si>
  <si>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</si>
  <si>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</si>
  <si>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</si>
  <si>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</si>
  <si>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</si>
  <si>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</si>
  <si>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</si>
  <si>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</si>
  <si>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</si>
  <si>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</si>
  <si>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</si>
  <si>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</si>
  <si>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</si>
  <si>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</si>
  <si>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</si>
  <si>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</si>
  <si>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</si>
  <si>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</si>
  <si>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</si>
  <si>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</si>
  <si>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</si>
  <si>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</si>
  <si>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</si>
  <si>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</si>
  <si>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</si>
  <si>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</si>
  <si>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</si>
  <si>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</si>
  <si>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</si>
  <si>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</si>
  <si>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</si>
  <si>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</si>
  <si>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</si>
  <si>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</si>
  <si>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</si>
  <si>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</si>
  <si>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</si>
  <si>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</si>
  <si>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</si>
  <si>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</si>
  <si>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</si>
  <si>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</si>
  <si>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</si>
  <si>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</si>
  <si>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</si>
  <si>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</si>
  <si>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</si>
  <si>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</si>
  <si>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</si>
  <si>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</si>
  <si>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</si>
  <si>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</si>
  <si>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</si>
  <si>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</si>
  <si>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</si>
  <si>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</si>
  <si>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</si>
  <si>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</si>
  <si>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</si>
  <si>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</si>
  <si>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</si>
  <si>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</si>
  <si>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</si>
  <si>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</si>
  <si>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</si>
  <si>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</si>
  <si>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</si>
  <si>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</si>
  <si>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</si>
  <si>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</si>
  <si>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</si>
  <si>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</si>
  <si>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</si>
  <si>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</si>
  <si>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</si>
  <si>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</si>
  <si>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</si>
  <si>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</si>
  <si>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</si>
  <si>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</si>
  <si>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</si>
  <si>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</si>
  <si>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</si>
  <si>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</si>
  <si>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</si>
  <si>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</si>
  <si>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</si>
  <si>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</si>
  <si>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</si>
  <si>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</si>
  <si>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</si>
  <si>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</si>
  <si>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</si>
  <si>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</si>
  <si>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</si>
  <si>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</si>
  <si>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</si>
  <si>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</si>
  <si>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</si>
  <si>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</si>
  <si>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</si>
  <si>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</si>
  <si>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</si>
  <si>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</si>
  <si>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</si>
  <si>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</si>
  <si>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</si>
  <si>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</si>
  <si>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</si>
  <si>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</si>
  <si>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</si>
  <si>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</si>
  <si>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</si>
  <si>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</si>
  <si>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</si>
  <si>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</si>
  <si>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</si>
  <si>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</si>
  <si>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</si>
  <si>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</si>
  <si>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</si>
  <si>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</si>
  <si>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</si>
  <si>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</si>
  <si>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</si>
  <si>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</si>
  <si>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</si>
  <si>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</si>
  <si>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</si>
  <si>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</si>
  <si>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</si>
  <si>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</si>
  <si>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</si>
  <si>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</si>
  <si>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</si>
  <si>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</si>
  <si>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</si>
  <si>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</si>
  <si>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</si>
  <si>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</si>
  <si>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</si>
  <si>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</si>
  <si>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</si>
  <si>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</si>
  <si>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</si>
  <si>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</si>
  <si>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</si>
  <si>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</si>
  <si>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</si>
  <si>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</si>
  <si>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</si>
  <si>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</si>
  <si>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</si>
  <si>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</si>
  <si>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</si>
  <si>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</si>
  <si>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</si>
  <si>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</si>
  <si>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</si>
  <si>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</si>
  <si>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</si>
  <si>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</si>
  <si>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</si>
  <si>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</si>
  <si>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</si>
  <si>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</si>
  <si>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</si>
  <si>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</si>
  <si>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</si>
  <si>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</si>
  <si>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</si>
  <si>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</si>
  <si>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</si>
  <si>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</si>
  <si>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</si>
  <si>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</si>
  <si>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</si>
  <si>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</si>
  <si>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</si>
  <si>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</si>
  <si>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</si>
  <si>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</si>
  <si>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</si>
  <si>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</si>
  <si>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</si>
  <si>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</si>
  <si>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</si>
  <si>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</si>
  <si>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</si>
  <si>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</si>
  <si>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</si>
  <si>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</si>
  <si>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</si>
  <si>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</si>
  <si>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</si>
  <si>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</si>
  <si>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</si>
  <si>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</si>
  <si>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</si>
  <si>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</si>
  <si>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</si>
  <si>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</si>
  <si>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</si>
  <si>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</si>
  <si>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</si>
  <si>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</si>
  <si>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</si>
  <si>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</si>
  <si>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</si>
  <si>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</si>
  <si>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</si>
  <si>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</si>
  <si>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</si>
  <si>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</si>
  <si>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</si>
  <si>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</si>
  <si>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</si>
  <si>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</si>
  <si>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</si>
  <si>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</si>
  <si>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</si>
  <si>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</si>
  <si>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</si>
  <si>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</si>
  <si>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</si>
  <si>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</si>
  <si>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</si>
  <si>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</si>
  <si>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</si>
  <si>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</si>
  <si>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</si>
  <si>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</si>
  <si>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</si>
  <si>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</si>
  <si>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</si>
  <si>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</si>
  <si>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</si>
  <si>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</si>
  <si>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</si>
  <si>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</si>
  <si>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</si>
  <si>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</si>
  <si>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</si>
  <si>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</si>
  <si>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</si>
  <si>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</si>
  <si>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</si>
  <si>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</si>
  <si>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</si>
  <si>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</si>
  <si>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</si>
  <si>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</si>
  <si>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</si>
  <si>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</si>
  <si>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</si>
  <si>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</si>
  <si>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</si>
  <si>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</si>
  <si>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</si>
  <si>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</si>
  <si>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</si>
  <si>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</si>
  <si>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</si>
  <si>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</si>
  <si>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</si>
  <si>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</si>
  <si>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</si>
  <si>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</si>
  <si>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</si>
  <si>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</si>
  <si>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</si>
  <si>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</si>
  <si>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</si>
  <si>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</si>
  <si>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</si>
  <si>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</si>
  <si>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</si>
  <si>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</si>
  <si>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</si>
  <si>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</si>
  <si>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</si>
  <si>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</si>
  <si>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</si>
  <si>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</si>
  <si>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</si>
  <si>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</si>
  <si>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</si>
  <si>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</si>
  <si>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</si>
  <si>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</si>
  <si>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</si>
  <si>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</si>
  <si>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</si>
  <si>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</si>
  <si>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</si>
  <si>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</si>
  <si>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</si>
  <si>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</si>
  <si>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</si>
  <si>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</si>
  <si>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</si>
  <si>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</si>
  <si>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</si>
  <si>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</si>
  <si>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</si>
  <si>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</si>
  <si>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</si>
  <si>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</si>
  <si>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</si>
  <si>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</si>
  <si>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</si>
  <si>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</si>
  <si>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</si>
  <si>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</si>
  <si>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</si>
  <si>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</si>
  <si>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</si>
  <si>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</si>
  <si>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</si>
  <si>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</si>
  <si>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</si>
  <si>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</si>
  <si>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</si>
  <si>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</si>
  <si>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</si>
  <si>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</si>
  <si>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</si>
  <si>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</si>
  <si>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</si>
  <si>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</si>
  <si>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</si>
  <si>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</si>
  <si>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</si>
  <si>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</si>
  <si>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</si>
  <si>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</si>
  <si>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</si>
  <si>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</si>
  <si>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</si>
  <si>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</si>
  <si>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</si>
  <si>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</si>
  <si>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</si>
  <si>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</si>
  <si>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</si>
  <si>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</si>
  <si>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</si>
  <si>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</si>
  <si>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</si>
  <si>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</si>
  <si>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</si>
  <si>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</si>
  <si>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</si>
  <si>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</si>
  <si>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</si>
  <si>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</si>
  <si>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</si>
  <si>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</si>
  <si>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</si>
  <si>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</si>
  <si>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</si>
  <si>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</si>
  <si>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</si>
  <si>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</si>
  <si>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</si>
  <si>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</si>
  <si>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</si>
  <si>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</si>
  <si>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</si>
  <si>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</si>
  <si>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</si>
  <si>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</si>
  <si>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</si>
  <si>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</si>
  <si>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</si>
  <si>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</si>
  <si>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</si>
  <si>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</si>
  <si>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</si>
  <si>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</si>
  <si>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</si>
  <si>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</si>
  <si>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</si>
  <si>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</si>
  <si>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</si>
  <si>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</si>
  <si>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</si>
  <si>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</si>
  <si>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</si>
  <si>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</si>
  <si>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</si>
  <si>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</si>
  <si>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</si>
  <si>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</si>
  <si>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</si>
  <si>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</si>
  <si>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</si>
  <si>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</si>
  <si>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</si>
  <si>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</si>
  <si>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</si>
  <si>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</si>
  <si>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</si>
  <si>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</si>
  <si>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</si>
  <si>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</si>
  <si>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</si>
  <si>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</si>
  <si>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</si>
  <si>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</si>
  <si>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</si>
  <si>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</si>
  <si>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</si>
  <si>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</si>
  <si>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</si>
  <si>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</si>
  <si>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</si>
  <si>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</si>
  <si>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</si>
  <si>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</si>
  <si>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</si>
  <si>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</si>
  <si>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</si>
  <si>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</si>
  <si>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</si>
  <si>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</si>
  <si>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</si>
  <si>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</si>
  <si>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</si>
  <si>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</si>
  <si>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</si>
  <si>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</si>
  <si>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</si>
  <si>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</si>
  <si>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</si>
  <si>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</si>
  <si>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</si>
  <si>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</si>
  <si>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</si>
  <si>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</si>
  <si>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</si>
  <si>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</si>
  <si>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</si>
  <si>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</si>
  <si>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</si>
  <si>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</si>
  <si>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</si>
  <si>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</si>
  <si>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</si>
  <si>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</si>
  <si>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</si>
  <si>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</si>
  <si>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</si>
  <si>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</si>
  <si>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</si>
  <si>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</si>
  <si>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</si>
  <si>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</si>
  <si>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</si>
  <si>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</si>
  <si>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</si>
  <si>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</si>
  <si>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</si>
  <si>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</si>
  <si>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</si>
  <si>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</si>
  <si>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</si>
  <si>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</si>
  <si>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</si>
  <si>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</si>
  <si>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</si>
  <si>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</si>
  <si>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</si>
  <si>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</si>
  <si>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</si>
  <si>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</si>
  <si>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</si>
  <si>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</si>
  <si>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</si>
  <si>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</si>
  <si>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</si>
  <si>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</si>
  <si>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</si>
  <si>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</si>
  <si>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</si>
  <si>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</si>
  <si>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</si>
  <si>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</si>
  <si>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</si>
  <si>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</si>
  <si>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</si>
  <si>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</si>
  <si>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</si>
  <si>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</si>
  <si>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</si>
  <si>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</si>
  <si>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</si>
  <si>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</si>
  <si>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</si>
  <si>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</si>
  <si>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</si>
  <si>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</si>
  <si>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</si>
  <si>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</si>
  <si>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</si>
  <si>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</si>
  <si>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</si>
  <si>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</si>
  <si>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</si>
  <si>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</si>
  <si>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</si>
  <si>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</si>
  <si>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</si>
  <si>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</si>
  <si>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</si>
  <si>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</si>
  <si>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</si>
  <si>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</si>
  <si>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</si>
  <si>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</si>
  <si>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</si>
  <si>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</si>
  <si>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</si>
  <si>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</si>
  <si>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</si>
  <si>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</si>
  <si>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</si>
  <si>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</si>
  <si>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</si>
  <si>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</si>
  <si>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</si>
  <si>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</si>
  <si>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</si>
  <si>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</si>
  <si>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</si>
  <si>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</si>
  <si>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</si>
  <si>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</si>
  <si>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</si>
  <si>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</si>
  <si>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</si>
  <si>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</si>
  <si>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</si>
  <si>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</si>
  <si>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</si>
  <si>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</si>
  <si>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</si>
  <si>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</si>
  <si>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</si>
  <si>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</si>
  <si>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</si>
  <si>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</si>
  <si>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</si>
  <si>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</si>
  <si>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</si>
  <si>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</si>
  <si>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</si>
  <si>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</si>
  <si>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</si>
  <si>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</si>
  <si>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</si>
  <si>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</si>
  <si>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</si>
  <si>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</si>
  <si>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</si>
  <si>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</si>
  <si>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</si>
  <si>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</si>
  <si>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</si>
  <si>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</si>
  <si>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</si>
  <si>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</si>
  <si>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</si>
  <si>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</si>
  <si>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</si>
  <si>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</si>
  <si>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</si>
  <si>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</si>
  <si>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</si>
  <si>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</si>
  <si>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</si>
  <si>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</si>
  <si>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</si>
  <si>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</si>
  <si>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</si>
  <si>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</si>
  <si>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</si>
  <si>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</si>
  <si>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</si>
  <si>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</si>
  <si>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</si>
  <si>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</si>
  <si>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</si>
  <si>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</si>
  <si>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</si>
  <si>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</si>
  <si>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</si>
  <si>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</si>
  <si>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</si>
  <si>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</si>
  <si>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</si>
  <si>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</si>
  <si>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</si>
  <si>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</si>
  <si>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</si>
  <si>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</si>
  <si>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</si>
  <si>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</si>
  <si>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</si>
  <si>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</si>
  <si>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</si>
  <si>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</si>
  <si>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</si>
  <si>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</si>
  <si>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</si>
  <si>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</si>
  <si>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</si>
  <si>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</si>
  <si>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</si>
  <si>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</si>
  <si>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</si>
  <si>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</si>
  <si>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</si>
  <si>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</si>
  <si>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</si>
  <si>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</si>
  <si>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</si>
  <si>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</si>
  <si>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</si>
  <si>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</si>
  <si>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</si>
  <si>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</si>
  <si>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</si>
  <si>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</si>
  <si>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</si>
  <si>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</si>
  <si>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</si>
  <si>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</si>
  <si>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</si>
  <si>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</si>
  <si>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</si>
  <si>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</si>
  <si>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</si>
  <si>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</si>
  <si>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</si>
  <si>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</si>
  <si>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</si>
  <si>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</si>
  <si>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</si>
  <si>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</si>
  <si>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</si>
  <si>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</si>
  <si>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</si>
  <si>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</si>
  <si>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</si>
  <si>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</si>
  <si>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</si>
  <si>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</si>
  <si>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</si>
  <si>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</si>
  <si>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</si>
  <si>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</si>
  <si>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</si>
  <si>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</si>
  <si>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</si>
  <si>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</si>
  <si>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</si>
  <si>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</si>
  <si>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</si>
  <si>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</si>
  <si>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</si>
  <si>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</si>
  <si>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</si>
  <si>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</si>
  <si>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</si>
  <si>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</si>
  <si>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</si>
  <si>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</si>
  <si>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</si>
  <si>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</si>
  <si>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</si>
  <si>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</si>
  <si>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</si>
  <si>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</si>
  <si>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</si>
  <si>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</si>
  <si>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</si>
  <si>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</si>
  <si>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</si>
  <si>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</si>
  <si>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</si>
  <si>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</si>
  <si>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</si>
  <si>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</si>
  <si>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</si>
  <si>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</si>
  <si>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</si>
  <si>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</si>
  <si>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</si>
  <si>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</si>
  <si>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</si>
  <si>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</si>
  <si>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</si>
  <si>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</si>
  <si>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</si>
  <si>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</si>
  <si>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</si>
  <si>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</si>
  <si>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</si>
  <si>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</si>
  <si>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</si>
  <si>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</si>
  <si>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</si>
  <si>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</si>
  <si>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</si>
  <si>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</si>
  <si>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</si>
  <si>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</si>
  <si>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</si>
  <si>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</si>
  <si>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</si>
  <si>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</si>
  <si>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</si>
  <si>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</si>
  <si>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</si>
  <si>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</si>
  <si>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</si>
  <si>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</si>
  <si>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</si>
  <si>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</si>
  <si>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</si>
  <si>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</si>
  <si>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</si>
  <si>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</si>
  <si>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</si>
  <si>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</si>
  <si>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</si>
  <si>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</si>
  <si>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</si>
  <si>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</si>
  <si>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</si>
  <si>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</si>
  <si>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</si>
  <si>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</si>
  <si>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</si>
  <si>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</si>
  <si>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</si>
  <si>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</si>
  <si>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</si>
  <si>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</si>
  <si>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</si>
  <si>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</si>
  <si>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</si>
  <si>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</si>
  <si>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</si>
  <si>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</si>
  <si>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</si>
  <si>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</si>
  <si>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</si>
  <si>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</si>
  <si>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</si>
  <si>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</si>
  <si>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</si>
  <si>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</si>
  <si>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</si>
  <si>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</si>
  <si>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</si>
  <si>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</si>
  <si>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</si>
  <si>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</si>
  <si>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</si>
  <si>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</si>
  <si>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</si>
  <si>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</si>
  <si>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</si>
  <si>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</si>
  <si>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</si>
  <si>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</si>
  <si>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</si>
  <si>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</si>
  <si>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</si>
  <si>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</si>
  <si>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</si>
  <si>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</si>
  <si>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</si>
  <si>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</si>
  <si>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</si>
  <si>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</si>
  <si>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</si>
  <si>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</si>
  <si>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</si>
  <si>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</si>
  <si>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</si>
  <si>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</si>
  <si>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</si>
  <si>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</si>
  <si>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</si>
  <si>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</si>
  <si>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</si>
  <si>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</si>
  <si>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</si>
  <si>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</si>
  <si>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</si>
  <si>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</si>
  <si>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</si>
  <si>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</si>
  <si>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</si>
  <si>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</si>
  <si>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</si>
  <si>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</si>
  <si>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</si>
  <si>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</si>
  <si>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</si>
  <si>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</si>
  <si>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</si>
  <si>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</si>
  <si>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</si>
  <si>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</si>
  <si>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</si>
  <si>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</si>
  <si>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</si>
  <si>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</si>
  <si>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</si>
  <si>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</si>
  <si>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</si>
  <si>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</si>
  <si>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</si>
  <si>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</si>
  <si>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</si>
  <si>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</si>
  <si>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</si>
  <si>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</si>
  <si>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</si>
  <si>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</si>
  <si>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</si>
  <si>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</si>
  <si>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</si>
  <si>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</si>
  <si>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</si>
  <si>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</si>
  <si>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</si>
  <si>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</si>
  <si>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</si>
  <si>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</si>
  <si>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</si>
  <si>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</si>
  <si>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</si>
  <si>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</si>
  <si>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</si>
  <si>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</si>
  <si>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</si>
  <si>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</si>
  <si>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</si>
  <si>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</si>
  <si>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</si>
  <si>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</si>
  <si>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</si>
  <si>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</si>
  <si>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</si>
  <si>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</si>
  <si>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</si>
  <si>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</si>
  <si>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</si>
  <si>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</si>
  <si>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</si>
  <si>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</si>
  <si>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</si>
  <si>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</si>
  <si>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</si>
  <si>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</si>
  <si>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</si>
  <si>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</si>
  <si>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</si>
  <si>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</si>
  <si>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</si>
  <si>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</si>
  <si>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</si>
  <si>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</si>
  <si>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</si>
  <si>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</si>
  <si>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</si>
  <si>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</si>
  <si>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</si>
  <si>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</si>
  <si>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</si>
  <si>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</si>
  <si>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</si>
  <si>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</si>
  <si>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</si>
  <si>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</si>
  <si>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</si>
  <si>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</si>
  <si>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</si>
  <si>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</si>
  <si>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</si>
  <si>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</si>
  <si>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</si>
  <si>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</si>
  <si>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</si>
  <si>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</si>
  <si>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</si>
  <si>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</si>
  <si>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</si>
  <si>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</si>
  <si>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</si>
  <si>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</si>
  <si>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</si>
  <si>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</si>
  <si>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</si>
  <si>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</si>
  <si>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</si>
  <si>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</si>
  <si>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</si>
  <si>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</si>
  <si>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</si>
  <si>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</si>
  <si>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</si>
  <si>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</si>
  <si>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</si>
  <si>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</si>
  <si>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</si>
  <si>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</si>
  <si>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</si>
  <si>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</si>
  <si>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</si>
  <si>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</si>
  <si>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</si>
  <si>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</si>
  <si>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</si>
  <si>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</si>
  <si>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</si>
  <si>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</si>
  <si>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</si>
  <si>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</si>
  <si>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</si>
  <si>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</si>
  <si>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</si>
  <si>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</si>
  <si>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</si>
  <si>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</si>
  <si>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</si>
  <si>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</si>
  <si>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</si>
  <si>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</si>
  <si>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</si>
  <si>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</si>
  <si>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</si>
  <si>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</si>
  <si>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</si>
  <si>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</si>
  <si>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</si>
  <si>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</si>
  <si>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</si>
  <si>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</si>
  <si>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</si>
  <si>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</si>
  <si>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</si>
  <si>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</si>
  <si>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</si>
  <si>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</si>
  <si>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</si>
  <si>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</si>
  <si>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</si>
  <si>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</si>
  <si>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</si>
  <si>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</si>
  <si>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</si>
  <si>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</si>
  <si>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</si>
  <si>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</si>
  <si>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</si>
  <si>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</si>
  <si>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</si>
  <si>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</si>
  <si>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</si>
  <si>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</si>
  <si>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</si>
  <si>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</si>
  <si>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</si>
  <si>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</si>
  <si>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</si>
  <si>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</si>
  <si>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</si>
  <si>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</si>
  <si>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</si>
  <si>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</si>
  <si>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</si>
  <si>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</si>
  <si>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</si>
  <si>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</si>
  <si>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</si>
  <si>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</si>
  <si>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</si>
  <si>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</si>
  <si>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</si>
  <si>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</si>
  <si>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</si>
  <si>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</si>
  <si>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</si>
  <si>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</si>
  <si>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</si>
  <si>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</si>
  <si>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</si>
  <si>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</si>
  <si>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</si>
  <si>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</si>
  <si>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</si>
  <si>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</si>
  <si>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</si>
  <si>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</si>
  <si>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</si>
  <si>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</si>
  <si>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</si>
  <si>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</si>
  <si>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</si>
  <si>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</si>
  <si>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</si>
  <si>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</si>
  <si>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</si>
  <si>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</si>
  <si>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</si>
  <si>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</si>
  <si>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</si>
  <si>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</si>
  <si>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</si>
  <si>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</si>
  <si>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</si>
  <si>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</si>
  <si>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</si>
  <si>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</si>
  <si>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</si>
  <si>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</si>
  <si>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</si>
  <si>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</si>
  <si>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</si>
  <si>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</si>
  <si>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</si>
  <si>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</si>
  <si>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</si>
  <si>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</si>
  <si>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</si>
  <si>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</si>
  <si>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</si>
  <si>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</si>
  <si>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</si>
  <si>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</si>
  <si>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</si>
  <si>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</si>
  <si>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</si>
  <si>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</si>
  <si>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</si>
  <si>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</si>
  <si>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</si>
  <si>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</si>
  <si>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</si>
  <si>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</si>
  <si>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</si>
  <si>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</si>
  <si>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</si>
  <si>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</si>
  <si>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</si>
  <si>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</si>
  <si>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</si>
  <si>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</si>
  <si>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</si>
  <si>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</si>
  <si>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</si>
  <si>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</si>
  <si>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</si>
  <si>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</si>
  <si>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</si>
  <si>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</si>
  <si>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</si>
  <si>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</si>
  <si>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</si>
  <si>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</si>
  <si>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</si>
  <si>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</si>
  <si>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</si>
  <si>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</si>
  <si>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</si>
  <si>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</si>
  <si>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</si>
  <si>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</si>
  <si>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</si>
  <si>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</si>
  <si>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</si>
  <si>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</si>
  <si>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</si>
  <si>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</si>
  <si>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</si>
  <si>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</si>
  <si>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</si>
  <si>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</si>
  <si>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</si>
  <si>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</si>
  <si>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</si>
  <si>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</si>
  <si>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</si>
  <si>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</si>
  <si>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</si>
  <si>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</si>
  <si>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</si>
  <si>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</si>
  <si>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</si>
  <si>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</si>
  <si>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</si>
  <si>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</si>
  <si>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</si>
  <si>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</si>
  <si>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</si>
  <si>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</si>
  <si>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</si>
  <si>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</si>
  <si>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</si>
  <si>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</si>
  <si>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</si>
  <si>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</si>
  <si>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</si>
  <si>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</si>
  <si>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</si>
  <si>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</si>
  <si>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</si>
  <si>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</si>
  <si>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</si>
  <si>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</si>
  <si>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</si>
  <si>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</si>
  <si>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</si>
  <si>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</si>
  <si>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</si>
  <si>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</si>
  <si>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</si>
  <si>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</si>
  <si>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</si>
  <si>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</si>
  <si>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</si>
  <si>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</si>
  <si>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</si>
  <si>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</si>
  <si>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</si>
  <si>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</si>
  <si>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</si>
  <si>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</si>
  <si>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</si>
  <si>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</si>
  <si>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</si>
  <si>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</si>
  <si>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</si>
  <si>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</si>
  <si>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</si>
  <si>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</si>
  <si>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</si>
  <si>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</si>
  <si>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</si>
  <si>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</si>
  <si>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</si>
  <si>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</si>
  <si>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</si>
  <si>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</si>
  <si>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</si>
  <si>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</si>
  <si>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</si>
  <si>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</si>
  <si>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</si>
  <si>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</si>
  <si>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</si>
  <si>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</si>
  <si>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</si>
  <si>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</si>
  <si>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</si>
  <si>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</si>
  <si>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</si>
  <si>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</si>
  <si>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</si>
  <si>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</si>
  <si>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</si>
  <si>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</si>
  <si>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</si>
  <si>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</si>
  <si>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</si>
  <si>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</si>
  <si>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</si>
  <si>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</si>
  <si>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</si>
  <si>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</si>
  <si>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</si>
  <si>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</si>
  <si>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</si>
  <si>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</si>
  <si>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</si>
  <si>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</si>
  <si>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</si>
  <si>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</si>
  <si>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</si>
  <si>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</si>
  <si>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</si>
  <si>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</si>
  <si>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</si>
  <si>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</si>
  <si>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</si>
  <si>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</si>
  <si>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</si>
  <si>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</si>
  <si>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</si>
  <si>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</si>
  <si>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</si>
  <si>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</si>
  <si>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</si>
  <si>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</si>
  <si>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</si>
  <si>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</si>
  <si>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</si>
  <si>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</si>
  <si>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</si>
  <si>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</si>
  <si>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</si>
  <si>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</si>
  <si>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</si>
  <si>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</si>
  <si>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</si>
  <si>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</si>
  <si>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</si>
  <si>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</si>
  <si>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</si>
  <si>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</si>
  <si>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</si>
  <si>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</si>
  <si>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</si>
  <si>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</si>
  <si>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</si>
  <si>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</si>
  <si>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</si>
  <si>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</si>
  <si>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</si>
  <si>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</si>
  <si>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</si>
  <si>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</si>
  <si>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</si>
  <si>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</si>
  <si>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</si>
  <si>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</si>
  <si>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</si>
  <si>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</si>
  <si>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</si>
  <si>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</si>
  <si>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</si>
  <si>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</si>
  <si>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</si>
  <si>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</si>
  <si>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</si>
  <si>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</si>
  <si>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</si>
  <si>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</si>
  <si>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</si>
  <si>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</si>
  <si>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</si>
  <si>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</si>
  <si>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</si>
  <si>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</si>
  <si>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</si>
  <si>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</si>
  <si>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</si>
  <si>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</si>
  <si>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</si>
  <si>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</si>
  <si>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</si>
  <si>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</si>
  <si>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</si>
  <si>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</si>
  <si>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</si>
  <si>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</si>
  <si>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</si>
  <si>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</si>
  <si>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</si>
  <si>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</si>
  <si>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</si>
  <si>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</si>
  <si>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</si>
  <si>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</si>
  <si>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</si>
  <si>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</si>
  <si>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</si>
  <si>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</si>
  <si>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</si>
  <si>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</si>
  <si>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</si>
  <si>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</si>
  <si>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</si>
  <si>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</si>
  <si>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</si>
  <si>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</si>
  <si>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</si>
  <si>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</si>
  <si>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</si>
  <si>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</si>
  <si>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</si>
  <si>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</si>
  <si>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</si>
  <si>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</si>
  <si>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</si>
  <si>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</si>
  <si>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</si>
  <si>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</si>
  <si>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</si>
  <si>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</si>
  <si>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</si>
  <si>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</si>
  <si>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</si>
  <si>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</si>
  <si>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</si>
  <si>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</si>
  <si>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</si>
  <si>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</si>
  <si>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</si>
  <si>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</si>
  <si>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</si>
  <si>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</si>
  <si>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</si>
  <si>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</si>
  <si>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</si>
  <si>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</si>
  <si>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</si>
  <si>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</si>
  <si>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</si>
  <si>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</si>
  <si>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</si>
  <si>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</si>
  <si>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</si>
  <si>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</si>
  <si>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</si>
  <si>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</si>
  <si>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</si>
  <si>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</si>
  <si>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</si>
  <si>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</si>
  <si>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</si>
  <si>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</si>
  <si>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</si>
  <si>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</si>
  <si>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</si>
  <si>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</si>
  <si>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</si>
  <si>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</si>
  <si>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</si>
  <si>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</si>
  <si>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</si>
  <si>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</si>
  <si>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</si>
  <si>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</si>
  <si>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</si>
  <si>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</si>
  <si>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</si>
  <si>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</si>
  <si>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</si>
  <si>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</si>
  <si>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</si>
  <si>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</si>
  <si>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</si>
  <si>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</si>
  <si>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</si>
  <si>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</si>
  <si>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</si>
  <si>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</si>
  <si>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</si>
  <si>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</si>
  <si>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</si>
  <si>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</si>
  <si>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</si>
  <si>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</si>
  <si>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</si>
  <si>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</si>
  <si>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</si>
  <si>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</si>
  <si>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</si>
  <si>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</si>
  <si>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</si>
  <si>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</si>
  <si>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</si>
  <si>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</si>
  <si>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</si>
  <si>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</si>
  <si>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</si>
  <si>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</si>
  <si>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</si>
  <si>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</si>
  <si>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</si>
  <si>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</si>
  <si>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</si>
  <si>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</si>
  <si>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</si>
  <si>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</si>
  <si>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</si>
  <si>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</si>
  <si>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</si>
  <si>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</si>
  <si>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</si>
  <si>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</si>
  <si>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</si>
  <si>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</si>
  <si>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</si>
  <si>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</si>
  <si>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</si>
  <si>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</si>
  <si>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</si>
  <si>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</si>
  <si>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</si>
  <si>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</si>
  <si>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</si>
  <si>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</si>
  <si>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</si>
  <si>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</si>
  <si>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</si>
  <si>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</si>
  <si>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</si>
  <si>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</si>
  <si>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</si>
  <si>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</si>
  <si>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</si>
  <si>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</si>
  <si>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</si>
  <si>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</si>
  <si>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</si>
  <si>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</si>
  <si>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</si>
  <si>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</si>
  <si>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</si>
  <si>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</si>
  <si>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</si>
  <si>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</si>
  <si>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</si>
  <si>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</si>
  <si>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</si>
  <si>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</si>
  <si>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</si>
  <si>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</si>
  <si>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</si>
  <si>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</si>
  <si>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</si>
  <si>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</si>
  <si>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</si>
  <si>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</si>
  <si>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</si>
  <si>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</si>
  <si>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</si>
  <si>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</si>
  <si>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</si>
  <si>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</si>
  <si>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</si>
  <si>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</si>
  <si>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</si>
  <si>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</si>
  <si>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</si>
  <si>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</si>
  <si>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</si>
  <si>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</si>
  <si>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</si>
  <si>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</si>
  <si>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</si>
  <si>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</si>
  <si>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</si>
  <si>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</si>
  <si>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</si>
  <si>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</si>
  <si>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</si>
  <si>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</si>
  <si>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</si>
  <si>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</si>
  <si>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</si>
  <si>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</si>
  <si>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</si>
  <si>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</si>
  <si>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</si>
  <si>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</si>
  <si>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</si>
  <si>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</si>
  <si>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</si>
  <si>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</si>
  <si>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</si>
  <si>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</si>
  <si>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</si>
  <si>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</si>
  <si>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</si>
  <si>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</si>
  <si>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</si>
  <si>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</si>
  <si>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</si>
  <si>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</si>
  <si>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</si>
  <si>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</si>
  <si>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</si>
  <si>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</si>
  <si>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</si>
  <si>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</si>
  <si>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</si>
  <si>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</si>
  <si>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</si>
  <si>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</si>
  <si>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</si>
  <si>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</si>
  <si>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</si>
  <si>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</si>
  <si>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</si>
  <si>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</si>
  <si>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</si>
  <si>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</si>
  <si>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</si>
  <si>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</si>
  <si>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</si>
  <si>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</si>
  <si>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</si>
  <si>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</si>
  <si>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</si>
  <si>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</si>
  <si>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</si>
  <si>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</si>
  <si>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</si>
  <si>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</si>
  <si>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</si>
  <si>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</si>
  <si>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</si>
  <si>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</si>
  <si>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</si>
  <si>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</si>
  <si>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</si>
  <si>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</si>
  <si>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</si>
  <si>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</si>
  <si>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</si>
  <si>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</si>
  <si>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</si>
  <si>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</si>
  <si>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</si>
  <si>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</si>
  <si>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</si>
  <si>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</si>
  <si>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</si>
  <si>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</si>
  <si>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</si>
  <si>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</si>
  <si>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</si>
  <si>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</si>
  <si>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</si>
  <si>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</si>
  <si>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</si>
  <si>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</si>
  <si>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</si>
  <si>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</si>
  <si>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</si>
  <si>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</si>
  <si>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</si>
  <si>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</si>
  <si>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</si>
  <si>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</si>
  <si>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</si>
  <si>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</si>
  <si>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</si>
  <si>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</si>
  <si>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</si>
  <si>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</si>
  <si>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</si>
  <si>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</si>
  <si>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</si>
  <si>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</si>
  <si>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</si>
  <si>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</si>
  <si>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</si>
  <si>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</si>
  <si>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</si>
  <si>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</si>
  <si>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</si>
  <si>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</si>
  <si>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</si>
  <si>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</si>
  <si>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</si>
  <si>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</si>
  <si>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</si>
  <si>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</si>
  <si>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</si>
  <si>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</si>
  <si>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</si>
  <si>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</si>
  <si>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</si>
  <si>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</si>
  <si>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</si>
  <si>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</si>
  <si>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</si>
  <si>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</si>
  <si>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</si>
  <si>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</si>
  <si>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</si>
  <si>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</si>
  <si>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</si>
  <si>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</si>
  <si>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</si>
  <si>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</si>
  <si>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</si>
  <si>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</si>
  <si>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</si>
  <si>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</si>
  <si>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</si>
  <si>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</si>
  <si>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</si>
  <si>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</si>
  <si>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</si>
  <si>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</si>
  <si>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</si>
  <si>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</si>
  <si>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</si>
  <si>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</si>
  <si>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</si>
  <si>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</si>
  <si>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</si>
  <si>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</si>
  <si>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</si>
  <si>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</si>
  <si>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</si>
  <si>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</si>
  <si>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</si>
  <si>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</si>
  <si>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</si>
  <si>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</si>
  <si>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</si>
  <si>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</si>
  <si>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</si>
  <si>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</si>
  <si>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</si>
  <si>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</si>
  <si>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</si>
  <si>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</si>
  <si>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</si>
  <si>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</si>
  <si>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</si>
  <si>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</si>
  <si>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</si>
  <si>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</si>
  <si>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</si>
  <si>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</si>
  <si>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</si>
  <si>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</si>
  <si>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</si>
  <si>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</si>
  <si>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</si>
  <si>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</si>
  <si>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</si>
  <si>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</si>
  <si>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</si>
  <si>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</si>
  <si>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</si>
  <si>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</si>
  <si>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</si>
  <si>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</si>
  <si>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</si>
  <si>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</si>
  <si>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</si>
  <si>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</si>
  <si>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</si>
  <si>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</si>
  <si>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</si>
  <si>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</si>
  <si>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</si>
  <si>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</si>
  <si>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</si>
  <si>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</si>
  <si>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</si>
  <si>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</si>
  <si>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</si>
  <si>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</si>
  <si>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</si>
  <si>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</si>
  <si>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</si>
  <si>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</si>
  <si>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</si>
  <si>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</si>
  <si>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</si>
  <si>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</si>
  <si>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</si>
  <si>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</si>
  <si>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</si>
  <si>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</si>
  <si>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</si>
  <si>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</si>
  <si>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</si>
  <si>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</si>
  <si>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</si>
  <si>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</si>
  <si>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</si>
  <si>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</si>
  <si>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</si>
  <si>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</si>
  <si>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</si>
  <si>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</si>
  <si>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</si>
  <si>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</si>
  <si>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</si>
  <si>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</si>
  <si>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</si>
  <si>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</si>
  <si>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</si>
  <si>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</si>
  <si>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</si>
  <si>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</si>
  <si>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</si>
  <si>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</si>
  <si>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</si>
  <si>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</si>
  <si>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</si>
  <si>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</si>
  <si>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</si>
  <si>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</si>
  <si>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</si>
  <si>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</si>
  <si>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</si>
  <si>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</si>
  <si>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</si>
  <si>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</si>
  <si>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</si>
  <si>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</si>
  <si>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</si>
  <si>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</si>
  <si>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</si>
  <si>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</si>
  <si>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</si>
  <si>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</si>
  <si>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</si>
  <si>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</si>
  <si>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</si>
  <si>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</si>
  <si>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</si>
  <si>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</si>
  <si>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</si>
  <si>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</si>
  <si>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</si>
  <si>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</si>
  <si>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</si>
  <si>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</si>
  <si>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</si>
  <si>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</si>
  <si>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</si>
  <si>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</si>
  <si>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</si>
  <si>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</si>
  <si>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</si>
  <si>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</si>
  <si>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</si>
  <si>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</si>
  <si>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</si>
  <si>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</si>
  <si>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</si>
  <si>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</si>
  <si>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</si>
  <si>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</si>
  <si>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</si>
  <si>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</si>
  <si>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</si>
  <si>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</si>
  <si>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</si>
  <si>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</si>
  <si>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</si>
  <si>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</si>
  <si>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</si>
  <si>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</si>
  <si>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</si>
  <si>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</si>
  <si>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</si>
  <si>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</si>
  <si>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</si>
  <si>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</si>
  <si>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</si>
  <si>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</si>
  <si>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</si>
  <si>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</si>
  <si>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</si>
  <si>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</si>
  <si>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</si>
  <si>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</si>
  <si>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</si>
  <si>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</si>
  <si>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</si>
  <si>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</si>
  <si>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</si>
  <si>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</si>
  <si>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</si>
  <si>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</si>
  <si>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</si>
  <si>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</si>
  <si>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</si>
  <si>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</si>
  <si>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</si>
  <si>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</si>
  <si>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</si>
  <si>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</si>
  <si>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</si>
  <si>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</si>
  <si>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</si>
  <si>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</si>
  <si>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</si>
  <si>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</si>
  <si>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</si>
  <si>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</si>
  <si>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</si>
  <si>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</si>
  <si>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</si>
  <si>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</si>
  <si>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</si>
  <si>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</si>
  <si>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</si>
  <si>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</si>
  <si>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</si>
  <si>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</si>
  <si>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</si>
  <si>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</si>
  <si>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</si>
  <si>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</si>
  <si>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</si>
  <si>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</si>
  <si>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</si>
  <si>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</si>
  <si>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</si>
  <si>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</si>
  <si>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</si>
  <si>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</si>
  <si>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</si>
  <si>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</si>
  <si>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</si>
  <si>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</si>
  <si>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</si>
  <si>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</si>
  <si>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</si>
  <si>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</si>
  <si>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</si>
  <si>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</si>
  <si>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</si>
  <si>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</si>
  <si>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</si>
  <si>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</si>
  <si>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</si>
  <si>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</si>
  <si>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</si>
  <si>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</si>
  <si>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</si>
  <si>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</si>
  <si>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</si>
  <si>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</si>
  <si>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</si>
  <si>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</si>
  <si>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</si>
  <si>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</si>
  <si>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</si>
  <si>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</si>
  <si>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</si>
  <si>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</si>
  <si>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</si>
  <si>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</si>
  <si>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</si>
  <si>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</si>
  <si>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</si>
  <si>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</si>
  <si>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</si>
  <si>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</si>
  <si>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</si>
  <si>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</si>
  <si>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</si>
  <si>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</si>
  <si>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</si>
  <si>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</si>
  <si>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</si>
  <si>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</si>
  <si>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</si>
  <si>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</si>
  <si>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</si>
  <si>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</si>
  <si>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</si>
  <si>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</si>
  <si>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</si>
  <si>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</si>
  <si>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</si>
  <si>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</si>
  <si>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</si>
  <si>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</si>
  <si>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</si>
  <si>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</si>
  <si>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</si>
  <si>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</si>
  <si>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</si>
  <si>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</si>
  <si>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</si>
  <si>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</si>
  <si>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</si>
  <si>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</si>
  <si>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</si>
  <si>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</si>
  <si>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</si>
  <si>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</si>
  <si>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</si>
  <si>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</si>
  <si>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</si>
  <si>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</si>
  <si>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</si>
  <si>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</si>
  <si>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</si>
  <si>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</si>
  <si>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</si>
  <si>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</si>
  <si>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</si>
  <si>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</si>
  <si>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</si>
  <si>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</si>
  <si>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</si>
  <si>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</si>
  <si>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</si>
  <si>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</si>
  <si>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</si>
  <si>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</si>
  <si>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</si>
  <si>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</si>
  <si>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</si>
  <si>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</si>
  <si>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</si>
  <si>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</si>
  <si>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</si>
  <si>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</si>
  <si>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</si>
  <si>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</si>
  <si>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</si>
  <si>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</si>
  <si>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</si>
  <si>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</si>
  <si>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</si>
  <si>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</si>
  <si>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</si>
  <si>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</si>
  <si>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</si>
  <si>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</si>
  <si>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</si>
  <si>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</si>
  <si>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</si>
  <si>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</si>
  <si>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</si>
  <si>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</si>
  <si>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</si>
  <si>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</si>
  <si>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</si>
  <si>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</si>
  <si>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</si>
  <si>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</si>
  <si>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</si>
  <si>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</si>
  <si>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</si>
  <si>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</si>
  <si>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</si>
  <si>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</si>
  <si>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</si>
  <si>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</si>
  <si>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</si>
  <si>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</si>
  <si>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</si>
  <si>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</si>
  <si>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</si>
  <si>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</si>
  <si>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</si>
  <si>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</si>
  <si>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</si>
  <si>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</si>
  <si>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</si>
  <si>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</si>
  <si>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</si>
  <si>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</si>
  <si>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</si>
  <si>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</si>
  <si>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</si>
  <si>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</si>
  <si>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</si>
  <si>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</si>
  <si>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</si>
  <si>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</si>
  <si>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</si>
  <si>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</si>
  <si>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</si>
  <si>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</si>
  <si>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</si>
  <si>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</si>
  <si>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</si>
  <si>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</si>
  <si>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</si>
  <si>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</si>
  <si>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</si>
  <si>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</si>
  <si>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</si>
  <si>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</si>
  <si>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</si>
  <si>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</si>
  <si>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</si>
  <si>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</si>
  <si>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</si>
  <si>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</si>
  <si>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</si>
  <si>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</si>
  <si>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</si>
  <si>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</si>
  <si>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</si>
  <si>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</si>
  <si>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</si>
  <si>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</si>
  <si>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</si>
  <si>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</si>
  <si>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</si>
  <si>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</si>
  <si>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</si>
  <si>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</si>
  <si>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</si>
  <si>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</si>
  <si>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</si>
  <si>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</si>
  <si>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</si>
  <si>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</si>
  <si>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</si>
  <si>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</si>
  <si>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</si>
  <si>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</si>
  <si>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</si>
  <si>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</si>
  <si>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</si>
  <si>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</si>
  <si>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</si>
  <si>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</si>
  <si>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</si>
  <si>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</si>
  <si>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</si>
  <si>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</si>
  <si>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</si>
  <si>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</si>
  <si>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</si>
  <si>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</si>
  <si>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</si>
  <si>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</si>
  <si>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</si>
  <si>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</si>
  <si>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</si>
  <si>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</si>
  <si>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</si>
  <si>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</si>
  <si>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</si>
  <si>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</si>
  <si>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</si>
  <si>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</si>
  <si>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</si>
  <si>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</si>
  <si>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</si>
  <si>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</si>
  <si>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</si>
  <si>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</si>
  <si>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</si>
  <si>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</si>
  <si>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</si>
  <si>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</si>
  <si>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</si>
  <si>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</si>
  <si>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</si>
  <si>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</si>
  <si>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</si>
  <si>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</si>
  <si>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</si>
  <si>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</si>
  <si>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</si>
  <si>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</si>
  <si>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</si>
  <si>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</si>
  <si>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</si>
  <si>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</si>
  <si>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</si>
  <si>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</si>
  <si>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</si>
  <si>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</si>
  <si>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</si>
  <si>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</si>
  <si>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</si>
  <si>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</si>
  <si>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</si>
  <si>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</si>
  <si>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</si>
  <si>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</si>
  <si>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</si>
  <si>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</si>
  <si>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</si>
  <si>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</si>
  <si>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</si>
  <si>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</si>
  <si>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</si>
  <si>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</si>
  <si>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</si>
  <si>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</si>
  <si>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</si>
  <si>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</si>
  <si>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</si>
  <si>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</si>
  <si>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</si>
  <si>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</si>
  <si>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</si>
  <si>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</si>
  <si>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</si>
  <si>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</si>
  <si>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</si>
  <si>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</si>
  <si>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</si>
  <si>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</si>
  <si>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</si>
  <si>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</si>
  <si>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</si>
  <si>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</si>
  <si>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</si>
  <si>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</si>
  <si>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</si>
  <si>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</si>
  <si>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</si>
  <si>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</si>
  <si>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</si>
  <si>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</si>
  <si>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</si>
  <si>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</si>
  <si>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</si>
  <si>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</si>
  <si>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</si>
  <si>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</si>
  <si>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</si>
  <si>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</si>
  <si>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</si>
  <si>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</si>
  <si>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</si>
  <si>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</si>
  <si>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</si>
  <si>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</si>
  <si>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</si>
  <si>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</si>
  <si>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</si>
  <si>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</si>
  <si>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</si>
  <si>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</si>
  <si>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</si>
  <si>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</si>
  <si>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</si>
  <si>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</si>
  <si>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</si>
  <si>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</si>
  <si>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</si>
  <si>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</si>
  <si>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</si>
  <si>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</si>
  <si>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</si>
  <si>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</si>
  <si>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</si>
  <si>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</si>
  <si>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</si>
  <si>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</si>
  <si>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</si>
  <si>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</si>
  <si>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</si>
  <si>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</si>
  <si>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</si>
  <si>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</si>
  <si>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</si>
  <si>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</si>
  <si>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</si>
  <si>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</si>
  <si>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</si>
  <si>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</si>
  <si>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</si>
  <si>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</si>
  <si>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</si>
  <si>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</si>
  <si>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</si>
  <si>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</si>
  <si>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</si>
  <si>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</si>
  <si>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</si>
  <si>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</si>
  <si>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</si>
  <si>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</si>
  <si>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</si>
  <si>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</si>
  <si>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</si>
  <si>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</si>
  <si>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</si>
  <si>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</si>
  <si>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</si>
  <si>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</si>
  <si>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</si>
  <si>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</si>
  <si>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</si>
  <si>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</si>
  <si>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</si>
  <si>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</si>
  <si>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</si>
  <si>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</si>
  <si>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</si>
  <si>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</si>
  <si>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</si>
  <si>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</si>
  <si>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</si>
  <si>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</si>
  <si>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</si>
  <si>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</si>
  <si>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</si>
  <si>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</si>
  <si>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</si>
  <si>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</si>
  <si>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</si>
  <si>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</si>
  <si>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</si>
  <si>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</si>
  <si>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</si>
  <si>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</si>
  <si>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</si>
  <si>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</si>
  <si>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</si>
  <si>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</si>
  <si>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</si>
  <si>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</si>
  <si>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</si>
  <si>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</si>
  <si>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</si>
  <si>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</si>
  <si>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</si>
  <si>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</si>
  <si>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</si>
  <si>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</si>
  <si>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</si>
  <si>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</si>
  <si>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</si>
  <si>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</si>
  <si>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</si>
  <si>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</si>
  <si>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</si>
  <si>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</si>
  <si>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</si>
  <si>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</si>
  <si>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</si>
  <si>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</si>
  <si>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</si>
  <si>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</si>
  <si>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</si>
  <si>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</si>
  <si>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</si>
  <si>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</si>
  <si>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</si>
  <si>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</si>
  <si>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</si>
  <si>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</si>
  <si>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</si>
  <si>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</si>
  <si>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</si>
  <si>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</si>
  <si>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</si>
  <si>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</si>
  <si>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</si>
  <si>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</si>
  <si>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</si>
  <si>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</si>
  <si>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</si>
  <si>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</si>
  <si>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</si>
  <si>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</si>
  <si>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</si>
  <si>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</si>
  <si>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</si>
  <si>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</si>
  <si>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</si>
  <si>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</si>
  <si>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</si>
  <si>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</si>
  <si>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</si>
  <si>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</si>
  <si>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</si>
  <si>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</si>
  <si>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</si>
  <si>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</si>
  <si>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</si>
  <si>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</si>
  <si>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</si>
  <si>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</si>
  <si>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</si>
  <si>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</si>
  <si>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</si>
  <si>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</si>
  <si>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</si>
  <si>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</si>
  <si>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</si>
  <si>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</si>
  <si>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</si>
  <si>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</si>
  <si>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</si>
  <si>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</si>
  <si>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</si>
  <si>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</si>
  <si>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</si>
  <si>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</si>
  <si>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</si>
  <si>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</si>
  <si>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</si>
  <si>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</si>
  <si>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</si>
  <si>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</si>
  <si>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</si>
  <si>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</si>
  <si>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</si>
  <si>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</si>
  <si>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</si>
  <si>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</si>
  <si>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</si>
  <si>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</si>
  <si>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</si>
  <si>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</si>
  <si>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</si>
  <si>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</si>
  <si>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</si>
  <si>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</si>
  <si>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</si>
  <si>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</si>
  <si>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</si>
  <si>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</si>
  <si>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</si>
  <si>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</si>
  <si>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</si>
  <si>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</si>
  <si>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</si>
  <si>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</si>
  <si>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</si>
  <si>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</si>
  <si>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</si>
  <si>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</si>
  <si>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</si>
  <si>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</si>
  <si>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</si>
  <si>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</si>
  <si>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</si>
  <si>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</si>
  <si>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</si>
  <si>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</si>
  <si>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</si>
  <si>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</si>
  <si>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</si>
  <si>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</si>
  <si>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</si>
  <si>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</si>
  <si>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</si>
  <si>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</si>
  <si>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</si>
  <si>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</si>
  <si>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</si>
  <si>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</si>
  <si>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</si>
  <si>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</si>
  <si>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</si>
  <si>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</si>
  <si>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</si>
  <si>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</si>
  <si>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</si>
  <si>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</si>
  <si>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</si>
  <si>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</si>
  <si>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</si>
  <si>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</si>
  <si>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</si>
  <si>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</si>
  <si>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</si>
  <si>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</si>
  <si>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</si>
  <si>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</si>
  <si>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</si>
  <si>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</si>
  <si>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</si>
  <si>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</si>
  <si>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</si>
  <si>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</si>
  <si>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</si>
  <si>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</si>
  <si>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</si>
  <si>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</si>
  <si>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</si>
  <si>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</si>
  <si>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</si>
  <si>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</si>
  <si>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</si>
  <si>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</si>
  <si>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</si>
  <si>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</si>
  <si>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</si>
  <si>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</si>
  <si>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</si>
  <si>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</si>
  <si>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</si>
  <si>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</si>
  <si>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</si>
  <si>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</si>
  <si>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</si>
  <si>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</si>
  <si>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</si>
  <si>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</si>
  <si>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</si>
  <si>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</si>
  <si>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</si>
  <si>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</si>
  <si>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</si>
  <si>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</si>
  <si>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</si>
  <si>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</si>
  <si>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</si>
  <si>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</si>
  <si>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</si>
  <si>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</si>
  <si>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</si>
  <si>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</si>
  <si>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</si>
  <si>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</si>
  <si>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</si>
  <si>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</si>
  <si>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</si>
  <si>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</si>
  <si>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</si>
  <si>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</si>
  <si>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</si>
  <si>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</si>
  <si>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</si>
  <si>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</si>
  <si>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</si>
  <si>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</si>
  <si>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</si>
  <si>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</si>
  <si>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</si>
  <si>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</si>
  <si>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</si>
  <si>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</si>
  <si>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</si>
  <si>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</si>
  <si>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</si>
  <si>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</si>
  <si>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</si>
  <si>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</si>
  <si>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</si>
  <si>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</si>
  <si>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</si>
  <si>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</si>
  <si>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</si>
  <si>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</si>
  <si>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</si>
  <si>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</si>
  <si>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</si>
  <si>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</si>
  <si>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</si>
  <si>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</si>
  <si>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</si>
  <si>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</si>
  <si>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</si>
  <si>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</si>
  <si>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</si>
  <si>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</si>
  <si>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</si>
  <si>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</si>
  <si>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</si>
  <si>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</si>
  <si>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</si>
  <si>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</si>
  <si>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</si>
  <si>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</si>
  <si>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</si>
  <si>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</si>
  <si>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</si>
  <si>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</si>
  <si>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</si>
  <si>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</si>
  <si>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</si>
  <si>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</si>
  <si>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</si>
  <si>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</si>
  <si>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</si>
  <si>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</si>
  <si>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</si>
  <si>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</si>
  <si>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</si>
  <si>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</si>
  <si>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</si>
  <si>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</si>
  <si>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</si>
  <si>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</si>
  <si>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</si>
  <si>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</si>
  <si>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</si>
  <si>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</si>
  <si>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</si>
  <si>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</si>
  <si>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</si>
  <si>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</si>
  <si>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</si>
  <si>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</si>
  <si>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</si>
  <si>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</si>
  <si>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</si>
  <si>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</si>
  <si>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</si>
  <si>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</si>
  <si>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</si>
  <si>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</si>
  <si>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</si>
  <si>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</si>
  <si>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</si>
  <si>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</si>
  <si>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</si>
  <si>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</si>
  <si>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</si>
  <si>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</si>
  <si>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</si>
  <si>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</si>
  <si>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</si>
  <si>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</si>
  <si>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</si>
  <si>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</si>
  <si>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</si>
  <si>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</si>
  <si>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</si>
  <si>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</si>
  <si>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</si>
  <si>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</si>
  <si>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</si>
  <si>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</si>
  <si>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</si>
  <si>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</si>
  <si>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</si>
  <si>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</si>
  <si>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</si>
  <si>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</si>
  <si>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</si>
  <si>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</si>
  <si>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</si>
  <si>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</si>
  <si>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</si>
  <si>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</si>
  <si>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</si>
  <si>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</si>
  <si>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</si>
  <si>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</si>
  <si>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</si>
  <si>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</si>
  <si>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</si>
  <si>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</si>
  <si>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</si>
  <si>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</si>
  <si>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</si>
  <si>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</si>
  <si>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</si>
  <si>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</si>
  <si>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</si>
  <si>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</si>
  <si>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</si>
  <si>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</si>
  <si>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</si>
  <si>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</si>
  <si>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</si>
  <si>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</si>
  <si>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</si>
  <si>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</si>
  <si>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</si>
  <si>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</si>
  <si>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</si>
  <si>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</si>
  <si>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</si>
  <si>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</si>
  <si>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</si>
  <si>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</si>
  <si>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</si>
  <si>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</si>
  <si>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</si>
  <si>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</si>
  <si>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</si>
  <si>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</si>
  <si>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</si>
  <si>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</si>
  <si>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</si>
  <si>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</si>
  <si>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</si>
  <si>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</si>
  <si>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</si>
  <si>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</si>
  <si>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</si>
  <si>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</si>
  <si>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</si>
  <si>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</si>
  <si>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</si>
  <si>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</si>
  <si>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</si>
  <si>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</si>
  <si>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</si>
  <si>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</si>
  <si>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</si>
  <si>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</si>
  <si>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</si>
  <si>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</si>
  <si>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</si>
  <si>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</si>
  <si>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</si>
  <si>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</si>
  <si>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</si>
  <si>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</si>
  <si>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</si>
  <si>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</si>
  <si>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</si>
  <si>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</si>
  <si>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</si>
  <si>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</si>
  <si>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</si>
  <si>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</si>
  <si>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</si>
  <si>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</si>
  <si>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</si>
  <si>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</si>
  <si>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</si>
  <si>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</si>
  <si>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</si>
  <si>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</si>
  <si>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</si>
  <si>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</si>
  <si>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</si>
  <si>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</si>
  <si>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</si>
  <si>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</si>
  <si>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</si>
  <si>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</si>
  <si>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</si>
  <si>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</si>
  <si>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</si>
  <si>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</si>
  <si>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</si>
  <si>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</si>
  <si>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</si>
  <si>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</si>
  <si>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</si>
  <si>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</si>
  <si>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</si>
  <si>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</si>
  <si>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</si>
  <si>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</si>
  <si>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</si>
  <si>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</si>
  <si>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</si>
  <si>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</si>
  <si>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</si>
  <si>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</si>
  <si>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</si>
  <si>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</si>
  <si>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</si>
  <si>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</si>
  <si>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</si>
  <si>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</si>
  <si>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</si>
  <si>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</si>
  <si>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</si>
  <si>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</si>
  <si>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</si>
  <si>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</si>
  <si>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</si>
  <si>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</si>
  <si>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</si>
  <si>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</si>
  <si>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</si>
  <si>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</si>
  <si>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</si>
  <si>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</si>
  <si>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</si>
  <si>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</si>
  <si>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</si>
  <si>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</si>
  <si>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</si>
  <si>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</si>
  <si>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</si>
  <si>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</si>
  <si>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</si>
  <si>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</si>
  <si>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</si>
  <si>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</si>
  <si>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</si>
  <si>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</si>
  <si>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</si>
  <si>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</si>
  <si>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</si>
  <si>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</si>
  <si>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</si>
  <si>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</si>
  <si>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</si>
  <si>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</si>
  <si>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</si>
  <si>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</si>
  <si>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</si>
  <si>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</si>
  <si>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</si>
  <si>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</si>
  <si>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</si>
  <si>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</si>
  <si>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</si>
  <si>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</si>
  <si>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</si>
  <si>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</si>
  <si>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</si>
  <si>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</si>
  <si>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</si>
  <si>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</si>
  <si>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</si>
  <si>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</si>
  <si>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</si>
  <si>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</si>
  <si>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</si>
  <si>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</si>
  <si>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</si>
  <si>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</si>
  <si>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</si>
  <si>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</si>
  <si>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</si>
  <si>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</si>
  <si>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</si>
  <si>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</si>
  <si>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</si>
  <si>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</si>
  <si>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</si>
  <si>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</si>
  <si>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</si>
  <si>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</si>
  <si>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</si>
  <si>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</si>
  <si>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</si>
  <si>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</si>
  <si>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</si>
  <si>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</si>
  <si>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</si>
  <si>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</si>
  <si>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</si>
  <si>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</si>
  <si>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</si>
  <si>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</si>
  <si>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</si>
  <si>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</si>
  <si>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</si>
  <si>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</si>
  <si>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</si>
  <si>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</si>
  <si>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</si>
  <si>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</si>
  <si>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</si>
  <si>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</si>
  <si>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</si>
  <si>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</si>
  <si>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</si>
  <si>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</si>
  <si>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</si>
  <si>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</si>
  <si>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</si>
  <si>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</si>
  <si>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</si>
  <si>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</si>
  <si>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</si>
  <si>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</si>
  <si>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</si>
  <si>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</si>
  <si>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</si>
  <si>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</si>
  <si>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</si>
  <si>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</si>
  <si>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</si>
  <si>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</si>
  <si>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</si>
  <si>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</si>
  <si>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</si>
  <si>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</si>
  <si>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</si>
  <si>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</si>
  <si>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</si>
  <si>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</si>
  <si>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</si>
  <si>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</si>
  <si>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</si>
  <si>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</si>
  <si>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</si>
  <si>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</si>
  <si>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</si>
  <si>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</si>
  <si>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</si>
  <si>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</si>
  <si>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</si>
  <si>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</si>
  <si>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</si>
  <si>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</si>
  <si>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</si>
  <si>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</si>
  <si>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</si>
  <si>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</si>
  <si>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</si>
  <si>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</si>
  <si>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</si>
  <si>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</si>
  <si>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</si>
  <si>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</si>
  <si>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</si>
  <si>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</si>
  <si>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</si>
  <si>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</si>
  <si>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</si>
  <si>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</si>
  <si>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</si>
  <si>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</si>
  <si>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</si>
  <si>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</si>
  <si>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</si>
  <si>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</si>
  <si>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</si>
  <si>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</si>
  <si>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</si>
  <si>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</si>
  <si>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</si>
  <si>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</si>
  <si>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</si>
  <si>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</si>
  <si>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</si>
  <si>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</si>
  <si>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</si>
  <si>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</si>
  <si>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</si>
  <si>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</si>
  <si>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</si>
  <si>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</si>
  <si>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</si>
  <si>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</si>
  <si>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</si>
  <si>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</si>
  <si>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</si>
  <si>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</si>
  <si>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</si>
  <si>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</si>
  <si>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</si>
  <si>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</si>
  <si>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</si>
  <si>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</si>
  <si>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</si>
  <si>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</si>
  <si>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</si>
  <si>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</si>
  <si>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</si>
  <si>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</si>
  <si>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</si>
  <si>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</si>
  <si>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</si>
  <si>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</si>
  <si>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</si>
  <si>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</si>
  <si>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</si>
  <si>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</si>
  <si>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</si>
  <si>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</si>
  <si>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</si>
  <si>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</si>
  <si>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</si>
  <si>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</si>
  <si>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</si>
  <si>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</si>
  <si>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</si>
  <si>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</si>
  <si>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</si>
  <si>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</si>
  <si>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</si>
  <si>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</si>
  <si>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</si>
  <si>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</si>
  <si>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</si>
  <si>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</si>
  <si>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</si>
  <si>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</si>
  <si>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</si>
  <si>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</si>
  <si>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</si>
  <si>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</si>
  <si>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</si>
  <si>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</si>
  <si>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</si>
  <si>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</si>
  <si>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</si>
  <si>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</si>
  <si>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</si>
  <si>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</si>
  <si>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</si>
  <si>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</si>
  <si>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</si>
  <si>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</si>
  <si>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</si>
  <si>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</si>
  <si>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</si>
  <si>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</si>
  <si>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</si>
  <si>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</si>
  <si>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</si>
  <si>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</si>
  <si>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</si>
  <si>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</si>
  <si>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</si>
  <si>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</si>
  <si>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</si>
  <si>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</si>
  <si>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</si>
  <si>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</si>
  <si>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</si>
  <si>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</si>
  <si>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</si>
  <si>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</si>
  <si>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</si>
  <si>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</si>
  <si>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</si>
  <si>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</si>
  <si>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</si>
  <si>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</si>
  <si>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</si>
  <si>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</si>
  <si>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</si>
  <si>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</si>
  <si>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</si>
  <si>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</si>
  <si>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</si>
  <si>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</si>
  <si>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</si>
  <si>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</si>
  <si>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</si>
  <si>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</si>
  <si>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</si>
  <si>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</si>
  <si>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</si>
  <si>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</si>
  <si>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</si>
  <si>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</si>
  <si>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</si>
  <si>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</si>
  <si>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</si>
  <si>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</si>
  <si>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</si>
  <si>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</si>
  <si>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</si>
  <si>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</si>
  <si>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</si>
  <si>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</si>
  <si>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</si>
  <si>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</si>
  <si>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</si>
  <si>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</si>
  <si>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</si>
  <si>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</si>
  <si>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</si>
  <si>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</si>
  <si>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</si>
  <si>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</si>
  <si>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</si>
  <si>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</si>
  <si>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</si>
  <si>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</si>
  <si>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</si>
  <si>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</si>
  <si>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</si>
  <si>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</si>
  <si>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</si>
  <si>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</si>
  <si>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</si>
  <si>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</si>
  <si>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</si>
  <si>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</si>
  <si>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</si>
  <si>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</si>
  <si>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</si>
  <si>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</si>
  <si>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</si>
  <si>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</si>
  <si>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</si>
  <si>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</si>
  <si>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</si>
  <si>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</si>
  <si>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</si>
  <si>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</si>
  <si>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</si>
  <si>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</si>
  <si>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</si>
  <si>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</si>
  <si>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</si>
  <si>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</si>
  <si>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</si>
  <si>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</si>
  <si>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</si>
  <si>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</si>
  <si>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</si>
  <si>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</si>
  <si>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</si>
  <si>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</si>
  <si>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</si>
  <si>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</si>
  <si>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</si>
  <si>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</si>
  <si>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</si>
  <si>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</si>
  <si>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</si>
  <si>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</si>
  <si>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</si>
  <si>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</si>
  <si>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</si>
  <si>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</si>
  <si>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</si>
  <si>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</si>
  <si>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</si>
  <si>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</si>
  <si>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</si>
  <si>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</si>
  <si>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</si>
  <si>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</si>
  <si>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</si>
  <si>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</si>
  <si>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</si>
  <si>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</si>
  <si>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</si>
  <si>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</si>
  <si>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</si>
  <si>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</si>
  <si>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</si>
  <si>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</si>
  <si>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</si>
  <si>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</si>
  <si>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</si>
  <si>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</si>
  <si>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</si>
  <si>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</si>
  <si>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</si>
  <si>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</si>
  <si>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</si>
  <si>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</si>
  <si>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</si>
  <si>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</si>
  <si>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</si>
  <si>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</si>
  <si>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</si>
  <si>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</si>
  <si>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</si>
  <si>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</si>
  <si>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</si>
  <si>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</si>
  <si>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</si>
  <si>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</si>
  <si>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</si>
  <si>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</si>
  <si>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</si>
  <si>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</si>
  <si>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</si>
  <si>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</si>
  <si>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</si>
  <si>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</si>
  <si>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</si>
  <si>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</si>
  <si>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</si>
  <si>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</si>
  <si>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</si>
  <si>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</si>
  <si>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</si>
  <si>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</si>
  <si>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</si>
  <si>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</si>
  <si>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</si>
  <si>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</si>
  <si>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</si>
  <si>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</si>
  <si>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</si>
  <si>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</si>
  <si>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</si>
  <si>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</si>
  <si>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</si>
  <si>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</si>
  <si>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</si>
  <si>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</si>
  <si>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</si>
  <si>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</si>
  <si>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</si>
  <si>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</si>
  <si>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</si>
  <si>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</si>
  <si>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</si>
  <si>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</si>
  <si>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</si>
  <si>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</si>
  <si>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</si>
  <si>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</si>
  <si>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</si>
  <si>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</si>
  <si>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</si>
  <si>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</si>
  <si>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</si>
  <si>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</si>
  <si>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</si>
  <si>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</si>
  <si>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</si>
  <si>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</si>
  <si>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</si>
  <si>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</si>
  <si>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</si>
  <si>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</si>
  <si>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</si>
  <si>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</si>
  <si>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</si>
  <si>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</si>
  <si>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</si>
  <si>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</si>
  <si>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</si>
  <si>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</si>
  <si>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</si>
  <si>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</si>
  <si>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</si>
  <si>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</si>
  <si>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</si>
  <si>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</si>
  <si>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</si>
  <si>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</si>
  <si>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</si>
  <si>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</si>
  <si>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</si>
  <si>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</si>
  <si>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</si>
  <si>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</si>
  <si>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</si>
  <si>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</si>
  <si>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</si>
  <si>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</si>
  <si>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</si>
  <si>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</si>
  <si>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</si>
  <si>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</si>
  <si>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</si>
  <si>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</si>
  <si>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</si>
  <si>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</si>
  <si>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</si>
  <si>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</si>
  <si>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</si>
  <si>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</si>
  <si>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</si>
  <si>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</si>
  <si>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</si>
  <si>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</si>
  <si>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</si>
  <si>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</si>
  <si>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</si>
  <si>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</si>
  <si>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</si>
  <si>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</si>
  <si>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</si>
  <si>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</si>
  <si>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</si>
  <si>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</si>
  <si>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</si>
  <si>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</si>
  <si>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</si>
  <si>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</si>
  <si>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</si>
  <si>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</si>
  <si>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</si>
  <si>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</si>
  <si>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</si>
  <si>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</si>
  <si>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</si>
  <si>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</si>
  <si>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</si>
  <si>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</si>
  <si>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</si>
  <si>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</si>
  <si>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</si>
  <si>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</si>
  <si>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</si>
  <si>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</si>
  <si>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</si>
  <si>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</si>
  <si>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</si>
  <si>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</si>
  <si>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</si>
  <si>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</si>
  <si>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</si>
  <si>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</si>
  <si>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</si>
  <si>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</si>
  <si>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</si>
  <si>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</si>
  <si>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</si>
  <si>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</si>
  <si>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</si>
  <si>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</si>
  <si>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</si>
  <si>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</si>
  <si>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</si>
  <si>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</si>
  <si>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</si>
  <si>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</si>
  <si>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</si>
  <si>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</si>
  <si>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</si>
  <si>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</si>
  <si>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</si>
  <si>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</si>
  <si>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</si>
  <si>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</si>
  <si>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</si>
  <si>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</si>
  <si>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</si>
  <si>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</si>
  <si>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</si>
  <si>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</si>
  <si>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</si>
  <si>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</si>
  <si>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</si>
  <si>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</si>
  <si>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</si>
  <si>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</si>
  <si>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</si>
  <si>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</si>
  <si>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</si>
  <si>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</si>
  <si>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</si>
  <si>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</si>
  <si>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</si>
  <si>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</si>
  <si>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</si>
  <si>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</si>
  <si>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</si>
  <si>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</si>
  <si>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</si>
  <si>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</si>
  <si>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</si>
  <si>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</si>
  <si>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</si>
  <si>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</si>
  <si>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</si>
  <si>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</si>
  <si>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</si>
  <si>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</si>
  <si>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</si>
  <si>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</si>
  <si>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</si>
  <si>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</si>
  <si>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</si>
  <si>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</si>
  <si>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</si>
  <si>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</si>
  <si>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</si>
  <si>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</si>
  <si>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</si>
  <si>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</si>
  <si>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</si>
  <si>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</si>
  <si>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</si>
  <si>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</si>
  <si>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</si>
  <si>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</si>
  <si>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</si>
  <si>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</si>
  <si>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</si>
  <si>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</si>
  <si>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</si>
  <si>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</si>
  <si>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</si>
  <si>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</si>
  <si>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</si>
  <si>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</si>
  <si>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</si>
  <si>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</si>
  <si>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</si>
  <si>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</si>
  <si>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</si>
  <si>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</si>
  <si>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</si>
  <si>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</si>
  <si>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</si>
  <si>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</si>
  <si>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</si>
  <si>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</si>
  <si>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</si>
  <si>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</si>
  <si>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</si>
  <si>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</si>
  <si>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</si>
  <si>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</si>
  <si>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</si>
  <si>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</si>
  <si>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</si>
  <si>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</si>
  <si>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</si>
  <si>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</si>
  <si>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</si>
  <si>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</si>
  <si>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</si>
  <si>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</si>
  <si>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</si>
  <si>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</si>
  <si>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</si>
  <si>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</si>
  <si>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</si>
  <si>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</si>
  <si>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</si>
  <si>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</si>
  <si>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</si>
  <si>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</si>
  <si>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</si>
  <si>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</si>
  <si>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</si>
  <si>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</si>
  <si>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</si>
  <si>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</si>
  <si>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</si>
  <si>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</si>
  <si>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</si>
  <si>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</si>
  <si>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</si>
  <si>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</si>
  <si>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</si>
  <si>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</si>
  <si>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</si>
  <si>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</si>
  <si>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</si>
  <si>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</si>
  <si>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</si>
  <si>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</si>
  <si>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</si>
  <si>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</si>
  <si>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</si>
  <si>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</si>
  <si>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</si>
  <si>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</si>
  <si>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</si>
  <si>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</si>
  <si>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</si>
  <si>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</si>
  <si>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</si>
  <si>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</si>
  <si>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</si>
  <si>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</si>
  <si>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</si>
  <si>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</si>
  <si>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</si>
  <si>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</si>
  <si>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</si>
  <si>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</si>
  <si>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</si>
  <si>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</si>
  <si>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</si>
  <si>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</si>
  <si>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</si>
  <si>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</si>
  <si>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</si>
  <si>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</si>
  <si>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</si>
  <si>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</si>
  <si>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</si>
  <si>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</si>
  <si>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</si>
  <si>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</si>
  <si>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</si>
  <si>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</si>
  <si>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</si>
  <si>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</si>
  <si>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</si>
  <si>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</si>
  <si>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</si>
  <si>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</si>
  <si>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</si>
  <si>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</si>
  <si>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</si>
  <si>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</si>
  <si>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</si>
  <si>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</si>
  <si>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</si>
  <si>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</si>
  <si>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</si>
  <si>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</si>
  <si>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</si>
  <si>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</si>
  <si>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</si>
  <si>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</si>
  <si>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</si>
  <si>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</si>
  <si>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</si>
  <si>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</si>
  <si>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</si>
  <si>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</si>
  <si>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</si>
  <si>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</si>
  <si>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</si>
  <si>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</si>
  <si>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</si>
  <si>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</si>
  <si>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</si>
  <si>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</si>
  <si>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</si>
  <si>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</si>
  <si>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</si>
  <si>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</si>
  <si>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</si>
  <si>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</si>
  <si>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</si>
  <si>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</si>
  <si>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</si>
  <si>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</si>
  <si>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</si>
  <si>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</si>
  <si>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</si>
  <si>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</si>
  <si>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</si>
  <si>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</si>
  <si>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</si>
  <si>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</si>
  <si>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</si>
  <si>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</si>
  <si>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</si>
  <si>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</si>
  <si>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</si>
  <si>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</si>
  <si>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</si>
  <si>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</si>
  <si>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</si>
  <si>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</si>
  <si>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</si>
  <si>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</si>
  <si>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</si>
  <si>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</si>
  <si>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</si>
  <si>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</si>
  <si>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</si>
  <si>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</si>
  <si>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</si>
  <si>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</si>
  <si>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</si>
  <si>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</si>
  <si>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</si>
  <si>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</si>
  <si>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</si>
  <si>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</si>
  <si>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</si>
  <si>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</si>
  <si>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</si>
  <si>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</si>
  <si>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</si>
  <si>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</si>
  <si>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</si>
  <si>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</si>
  <si>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</si>
  <si>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</si>
  <si>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</si>
  <si>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</si>
  <si>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</si>
  <si>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</si>
  <si>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</si>
  <si>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</si>
  <si>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</si>
  <si>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</si>
  <si>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</si>
  <si>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</si>
  <si>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</si>
  <si>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</si>
  <si>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</si>
  <si>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</si>
  <si>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</si>
  <si>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</si>
  <si>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</si>
  <si>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</si>
  <si>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</si>
  <si>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</si>
  <si>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</si>
  <si>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</si>
  <si>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</si>
  <si>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</si>
  <si>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</si>
  <si>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</si>
  <si>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</si>
  <si>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</si>
  <si>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</si>
  <si>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</si>
  <si>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</si>
  <si>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</si>
  <si>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</si>
  <si>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</si>
  <si>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</si>
  <si>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</si>
  <si>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</si>
  <si>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</si>
  <si>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</si>
  <si>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</si>
  <si>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</si>
  <si>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</si>
  <si>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</si>
  <si>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</si>
  <si>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</si>
  <si>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</si>
  <si>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</si>
  <si>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</si>
  <si>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</si>
  <si>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</si>
  <si>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</si>
  <si>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</si>
  <si>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</si>
  <si>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</si>
  <si>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</si>
  <si>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</si>
  <si>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</si>
  <si>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</si>
  <si>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</si>
  <si>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</si>
  <si>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</si>
  <si>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</si>
  <si>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</si>
  <si>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</si>
  <si>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</si>
  <si>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</si>
  <si>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</si>
  <si>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</si>
  <si>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</si>
  <si>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</si>
  <si>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</si>
  <si>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</si>
  <si>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</si>
  <si>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</si>
  <si>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</si>
  <si>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</si>
  <si>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</si>
  <si>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</si>
  <si>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</si>
  <si>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</si>
  <si>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</si>
  <si>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</si>
  <si>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</si>
  <si>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</si>
  <si>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</si>
  <si>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</si>
  <si>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</si>
  <si>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</si>
  <si>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</si>
  <si>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</si>
  <si>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</si>
  <si>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</si>
  <si>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</si>
  <si>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</si>
  <si>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</si>
  <si>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</si>
  <si>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</si>
  <si>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</si>
  <si>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</si>
  <si>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</si>
  <si>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</si>
  <si>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</si>
  <si>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</si>
  <si>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</si>
  <si>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</si>
  <si>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</si>
  <si>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</si>
  <si>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</si>
  <si>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</si>
  <si>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</si>
  <si>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</si>
  <si>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</si>
  <si>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</si>
  <si>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</si>
  <si>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</si>
  <si>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</si>
  <si>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</si>
  <si>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</si>
  <si>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</si>
  <si>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</si>
  <si>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</si>
  <si>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</si>
  <si>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</si>
  <si>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</si>
  <si>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</si>
  <si>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</si>
  <si>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</si>
  <si>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</si>
  <si>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</si>
  <si>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</si>
  <si>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</si>
  <si>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</si>
  <si>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</si>
  <si>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</si>
  <si>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</si>
  <si>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</si>
  <si>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</si>
  <si>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</si>
  <si>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</si>
  <si>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</si>
  <si>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</si>
  <si>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</si>
  <si>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</si>
  <si>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</si>
  <si>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</si>
  <si>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</si>
  <si>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</si>
  <si>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</si>
  <si>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</si>
  <si>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</si>
  <si>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</si>
  <si>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</si>
  <si>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</si>
  <si>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</si>
  <si>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</si>
  <si>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</si>
  <si>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</si>
  <si>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</si>
  <si>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</si>
  <si>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</si>
  <si>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</si>
  <si>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</si>
  <si>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</si>
  <si>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</si>
  <si>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</si>
  <si>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</si>
  <si>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</si>
  <si>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</si>
  <si>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</si>
  <si>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</si>
  <si>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</si>
  <si>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</si>
  <si>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</si>
  <si>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</si>
  <si>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</si>
  <si>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</si>
  <si>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</si>
  <si>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</si>
  <si>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</si>
  <si>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</si>
  <si>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</si>
  <si>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</si>
  <si>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</si>
  <si>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</si>
  <si>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</si>
  <si>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</si>
  <si>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</si>
  <si>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</si>
  <si>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</si>
  <si>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</si>
  <si>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</si>
  <si>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</si>
  <si>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</si>
  <si>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</si>
  <si>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</si>
  <si>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</si>
  <si>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</si>
  <si>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</si>
  <si>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</si>
  <si>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</si>
  <si>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</si>
  <si>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</si>
  <si>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</si>
  <si>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</si>
  <si>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</si>
  <si>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</si>
  <si>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</si>
  <si>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</si>
  <si>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</si>
  <si>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</si>
  <si>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</si>
  <si>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</si>
  <si>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</si>
  <si>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</si>
  <si>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</si>
  <si>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</si>
  <si>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</si>
  <si>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</si>
  <si>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</si>
  <si>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</si>
  <si>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</si>
  <si>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</si>
  <si>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</si>
  <si>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</si>
  <si>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</si>
  <si>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</si>
  <si>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</si>
  <si>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</si>
  <si>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</si>
  <si>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</si>
  <si>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</si>
  <si>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</si>
  <si>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</si>
  <si>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</si>
  <si>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</si>
  <si>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</si>
  <si>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</si>
  <si>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</si>
  <si>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</si>
  <si>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</si>
  <si>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</si>
  <si>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</si>
  <si>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</si>
  <si>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</si>
  <si>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</si>
  <si>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</si>
  <si>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</si>
  <si>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</si>
  <si>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</si>
  <si>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</si>
  <si>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</si>
  <si>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</si>
  <si>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</si>
  <si>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</si>
  <si>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</si>
  <si>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</si>
  <si>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</si>
  <si>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</si>
  <si>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</si>
  <si>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</si>
  <si>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</si>
  <si>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</si>
  <si>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</si>
  <si>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</si>
  <si>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</si>
  <si>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</si>
  <si>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</si>
  <si>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</si>
  <si>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</si>
  <si>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</si>
  <si>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</si>
  <si>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</si>
  <si>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</si>
  <si>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</si>
  <si>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</si>
  <si>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</si>
  <si>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</si>
  <si>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</si>
  <si>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</si>
  <si>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</si>
  <si>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</si>
  <si>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</si>
  <si>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</si>
  <si>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</si>
  <si>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</si>
  <si>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</si>
  <si>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</si>
  <si>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</si>
  <si>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</si>
  <si>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</si>
  <si>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</si>
  <si>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</si>
  <si>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</si>
  <si>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</si>
  <si>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</si>
  <si>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</si>
  <si>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</si>
  <si>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</si>
  <si>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</si>
  <si>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</si>
  <si>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</si>
  <si>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</si>
  <si>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</si>
  <si>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</si>
  <si>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</si>
  <si>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</si>
  <si>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</si>
  <si>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</si>
  <si>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</si>
  <si>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</si>
  <si>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</si>
  <si>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</si>
  <si>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</si>
  <si>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</si>
  <si>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</si>
  <si>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</si>
  <si>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</si>
  <si>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</si>
  <si>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</si>
  <si>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</si>
  <si>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</si>
  <si>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</si>
  <si>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</si>
  <si>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</si>
  <si>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</si>
  <si>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</si>
  <si>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</si>
  <si>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</si>
  <si>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</si>
  <si>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</si>
  <si>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</si>
  <si>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</si>
  <si>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</si>
  <si>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</si>
  <si>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</si>
  <si>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</si>
  <si>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</si>
  <si>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</si>
  <si>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</si>
  <si>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</si>
  <si>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</si>
  <si>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</si>
  <si>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</si>
  <si>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</si>
  <si>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</si>
  <si>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</si>
  <si>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</si>
  <si>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</si>
  <si>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</si>
  <si>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</si>
  <si>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</si>
  <si>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</si>
  <si>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</si>
  <si>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</si>
  <si>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</si>
  <si>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</si>
  <si>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</si>
  <si>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</si>
  <si>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</si>
  <si>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</si>
  <si>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</si>
  <si>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</si>
  <si>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</si>
  <si>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</si>
  <si>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</si>
  <si>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</si>
  <si>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</si>
  <si>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</si>
  <si>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</si>
  <si>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</si>
  <si>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</si>
  <si>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</si>
  <si>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</si>
  <si>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</si>
  <si>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</si>
  <si>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</si>
  <si>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</si>
  <si>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</si>
  <si>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</si>
  <si>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</si>
  <si>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</si>
  <si>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</si>
  <si>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</si>
  <si>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</si>
  <si>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</si>
  <si>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</si>
  <si>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</si>
  <si>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</si>
  <si>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</si>
  <si>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</si>
  <si>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</si>
  <si>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</si>
  <si>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</si>
  <si>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</si>
  <si>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</si>
  <si>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</si>
  <si>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</si>
  <si>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</si>
  <si>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</si>
  <si>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</si>
  <si>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</si>
  <si>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</si>
  <si>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</si>
  <si>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</si>
  <si>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</si>
  <si>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</si>
  <si>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</si>
  <si>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</si>
  <si>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</si>
  <si>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</si>
  <si>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</si>
  <si>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</si>
  <si>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</si>
  <si>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</si>
  <si>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</si>
  <si>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</si>
  <si>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</si>
  <si>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</si>
  <si>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</si>
  <si>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</si>
  <si>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</si>
  <si>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</si>
  <si>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</si>
  <si>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</si>
  <si>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</si>
  <si>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</si>
  <si>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</si>
  <si>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</si>
  <si>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</si>
  <si>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</si>
  <si>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</si>
  <si>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</si>
  <si>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</si>
  <si>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</si>
  <si>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</si>
  <si>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</si>
  <si>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</si>
  <si>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</si>
  <si>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</si>
  <si>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</si>
  <si>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</si>
  <si>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</si>
  <si>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</si>
  <si>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</si>
  <si>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</si>
  <si>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</si>
  <si>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</si>
  <si>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</si>
  <si>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</si>
  <si>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</si>
  <si>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</si>
  <si>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</si>
  <si>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</si>
  <si>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</si>
  <si>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</si>
  <si>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</si>
  <si>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</si>
  <si>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</si>
  <si>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</si>
  <si>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</si>
  <si>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</si>
  <si>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</si>
  <si>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</si>
  <si>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</si>
  <si>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</si>
  <si>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</si>
  <si>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</si>
  <si>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</si>
  <si>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</si>
  <si>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</si>
  <si>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</si>
  <si>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</si>
  <si>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</si>
  <si>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</si>
  <si>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</si>
  <si>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</si>
  <si>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</si>
  <si>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</si>
  <si>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</si>
  <si>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</si>
  <si>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</si>
  <si>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</si>
  <si>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</si>
  <si>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</si>
  <si>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</si>
  <si>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</si>
  <si>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</si>
  <si>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</si>
  <si>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</si>
  <si>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</si>
  <si>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</si>
  <si>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</si>
  <si>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</si>
  <si>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</si>
  <si>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</si>
  <si>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</si>
  <si>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</si>
  <si>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</si>
  <si>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</si>
  <si>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</si>
  <si>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</si>
  <si>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</si>
  <si>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</si>
  <si>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</si>
  <si>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</si>
  <si>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</si>
  <si>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</si>
  <si>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</si>
  <si>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</si>
  <si>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</si>
  <si>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</si>
  <si>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</si>
  <si>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</si>
  <si>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</si>
  <si>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</si>
  <si>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</si>
  <si>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</si>
  <si>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</si>
  <si>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</si>
  <si>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</si>
  <si>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</si>
  <si>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</si>
  <si>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</si>
  <si>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</si>
  <si>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</si>
  <si>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</si>
  <si>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</si>
  <si>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</si>
  <si>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</si>
  <si>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</si>
  <si>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</si>
  <si>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</si>
  <si>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</si>
  <si>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</si>
  <si>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</si>
  <si>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</si>
  <si>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</si>
  <si>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</si>
  <si>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</si>
  <si>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</si>
  <si>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</si>
  <si>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</si>
  <si>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</si>
  <si>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</si>
  <si>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</si>
  <si>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</si>
  <si>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</si>
  <si>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</si>
  <si>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</si>
  <si>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</si>
  <si>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</si>
  <si>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</si>
  <si>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</si>
  <si>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</si>
  <si>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</si>
  <si>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</si>
  <si>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</si>
  <si>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</si>
  <si>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</si>
  <si>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</si>
  <si>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</si>
  <si>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</si>
  <si>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</si>
  <si>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</si>
  <si>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</si>
  <si>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</si>
  <si>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</si>
  <si>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</si>
  <si>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</si>
  <si>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</si>
  <si>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</si>
  <si>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</si>
  <si>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</si>
  <si>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</si>
  <si>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</si>
  <si>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</si>
  <si>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</si>
  <si>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</si>
  <si>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</si>
  <si>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</si>
  <si>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</si>
  <si>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</si>
  <si>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</si>
  <si>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</si>
  <si>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</si>
  <si>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</si>
  <si>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</si>
  <si>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</si>
  <si>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</si>
  <si>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</si>
  <si>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</si>
  <si>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</si>
  <si>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</si>
  <si>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</si>
  <si>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</si>
  <si>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</si>
  <si>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</si>
  <si>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</si>
  <si>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</si>
  <si>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</si>
  <si>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</si>
  <si>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</si>
  <si>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</si>
  <si>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</si>
  <si>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</si>
  <si>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</si>
  <si>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</si>
  <si>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</si>
  <si>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</si>
  <si>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</si>
  <si>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</si>
  <si>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</si>
  <si>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</si>
  <si>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</si>
  <si>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</si>
  <si>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</si>
  <si>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</si>
  <si>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</si>
  <si>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</si>
  <si>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</si>
  <si>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</si>
  <si>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</si>
  <si>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</si>
  <si>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</si>
  <si>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</si>
  <si>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</si>
  <si>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</si>
  <si>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</si>
  <si>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</si>
  <si>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</si>
  <si>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</si>
  <si>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</si>
  <si>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</si>
  <si>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</si>
  <si>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</si>
  <si>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</si>
  <si>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</si>
  <si>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</si>
  <si>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</si>
  <si>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</si>
  <si>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</si>
  <si>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</si>
  <si>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</si>
  <si>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</si>
  <si>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</si>
  <si>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</si>
  <si>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</si>
  <si>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</si>
  <si>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</si>
  <si>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</si>
  <si>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</si>
  <si>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</si>
  <si>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</si>
  <si>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</si>
  <si>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</si>
  <si>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</si>
  <si>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</si>
  <si>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</si>
  <si>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</si>
  <si>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</si>
  <si>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</si>
  <si>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</si>
  <si>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</si>
  <si>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</si>
  <si>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</si>
  <si>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</si>
  <si>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</si>
  <si>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</si>
  <si>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</si>
  <si>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</si>
  <si>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</si>
  <si>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</si>
  <si>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</si>
  <si>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</si>
  <si>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</si>
  <si>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</si>
  <si>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</si>
  <si>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</si>
  <si>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</si>
  <si>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</si>
  <si>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</si>
  <si>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</si>
  <si>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</si>
  <si>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</si>
  <si>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</si>
  <si>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</si>
  <si>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</si>
  <si>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</si>
  <si>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</si>
  <si>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</si>
  <si>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</si>
  <si>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</si>
  <si>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</si>
  <si>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</si>
  <si>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</si>
  <si>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</si>
  <si>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</si>
  <si>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</si>
  <si>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</si>
  <si>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</si>
  <si>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</si>
  <si>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</si>
  <si>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</si>
  <si>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</si>
  <si>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</si>
  <si>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</si>
  <si>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</si>
  <si>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</si>
  <si>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</si>
  <si>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</si>
  <si>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</si>
  <si>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</si>
  <si>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</si>
  <si>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</si>
  <si>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</si>
  <si>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</si>
  <si>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</si>
  <si>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</si>
  <si>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</si>
  <si>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</si>
  <si>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</si>
  <si>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</si>
  <si>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</si>
  <si>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</si>
  <si>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</si>
  <si>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</si>
  <si>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</si>
  <si>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</si>
  <si>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</si>
  <si>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</si>
  <si>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</si>
  <si>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</si>
  <si>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</si>
  <si>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</si>
  <si>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</si>
  <si>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</si>
  <si>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</si>
  <si>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</si>
  <si>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</si>
  <si>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</si>
  <si>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</si>
  <si>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</si>
  <si>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</si>
  <si>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</si>
  <si>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</si>
  <si>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</si>
  <si>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</si>
  <si>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</si>
  <si>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</si>
  <si>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</si>
  <si>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</si>
  <si>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</si>
  <si>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</si>
  <si>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</si>
  <si>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</si>
  <si>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</si>
  <si>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</si>
  <si>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</si>
  <si>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</si>
  <si>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</si>
  <si>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</si>
  <si>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</si>
  <si>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</si>
  <si>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</si>
  <si>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</si>
  <si>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</si>
  <si>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</si>
  <si>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</si>
  <si>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</si>
  <si>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</si>
  <si>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</si>
  <si>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</si>
  <si>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</si>
  <si>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</si>
  <si>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</si>
  <si>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</si>
  <si>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</si>
  <si>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</si>
  <si>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</si>
  <si>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</si>
  <si>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</si>
  <si>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</si>
  <si>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</si>
  <si>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</si>
  <si>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</si>
  <si>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</si>
  <si>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</si>
  <si>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</si>
  <si>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</si>
  <si>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</si>
  <si>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</si>
  <si>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</si>
  <si>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</si>
  <si>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</si>
  <si>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</si>
  <si>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</si>
  <si>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</si>
  <si>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</si>
  <si>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</si>
  <si>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</si>
  <si>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</si>
  <si>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</si>
  <si>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</si>
  <si>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</si>
  <si>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</si>
  <si>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</si>
  <si>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</si>
  <si>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</si>
  <si>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</si>
  <si>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</si>
  <si>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</si>
  <si>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</si>
  <si>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</si>
  <si>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</si>
  <si>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</si>
  <si>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</si>
  <si>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</si>
  <si>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</si>
  <si>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</si>
  <si>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</si>
  <si>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</si>
  <si>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</si>
  <si>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</si>
  <si>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</si>
  <si>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</si>
  <si>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</si>
  <si>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</si>
  <si>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</si>
  <si>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</si>
  <si>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</si>
  <si>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</si>
  <si>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</si>
  <si>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</si>
  <si>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</si>
  <si>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</si>
  <si>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</si>
  <si>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</si>
  <si>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</si>
  <si>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</si>
  <si>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</si>
  <si>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</si>
  <si>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</si>
  <si>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</si>
  <si>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</si>
  <si>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</si>
  <si>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</si>
  <si>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</si>
  <si>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</si>
  <si>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</si>
  <si>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</si>
  <si>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</si>
  <si>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</si>
  <si>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</si>
  <si>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</si>
  <si>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</si>
  <si>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</si>
  <si>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</si>
  <si>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</si>
  <si>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</si>
  <si>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</si>
  <si>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</si>
  <si>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</si>
  <si>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</si>
  <si>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</si>
  <si>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</si>
  <si>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</si>
  <si>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</si>
  <si>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</si>
  <si>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</si>
  <si>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</si>
  <si>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</si>
  <si>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</si>
  <si>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</si>
  <si>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</si>
  <si>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</si>
  <si>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</si>
  <si>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</si>
  <si>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</si>
  <si>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</si>
  <si>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</si>
  <si>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</si>
  <si>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</si>
  <si>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</si>
  <si>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</si>
  <si>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</si>
  <si>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</si>
  <si>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</si>
  <si>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</si>
  <si>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</si>
  <si>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</si>
  <si>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</si>
  <si>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</si>
  <si>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</si>
  <si>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</si>
  <si>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</si>
  <si>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</si>
  <si>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</si>
  <si>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</si>
  <si>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</si>
  <si>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</si>
  <si>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</si>
  <si>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</si>
  <si>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</si>
  <si>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</si>
  <si>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</si>
  <si>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</si>
  <si>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</si>
  <si>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</si>
  <si>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</si>
  <si>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</si>
  <si>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</si>
  <si>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</si>
  <si>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</si>
  <si>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</si>
  <si>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</si>
  <si>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</si>
  <si>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</si>
  <si>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</si>
  <si>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</si>
  <si>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</si>
  <si>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</si>
  <si>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</si>
  <si>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</si>
  <si>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</si>
  <si>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</si>
  <si>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</si>
  <si>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</si>
  <si>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</si>
  <si>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</si>
  <si>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</si>
  <si>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</si>
  <si>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</si>
  <si>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</si>
  <si>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</si>
  <si>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</si>
  <si>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</si>
  <si>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</si>
  <si>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</si>
  <si>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</si>
  <si>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</si>
  <si>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</si>
  <si>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</si>
  <si>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</si>
  <si>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</si>
  <si>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</si>
  <si>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</si>
  <si>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</si>
  <si>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</si>
  <si>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</si>
  <si>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</si>
  <si>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</si>
  <si>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</si>
  <si>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</si>
  <si>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</si>
  <si>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</si>
  <si>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</si>
  <si>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</si>
  <si>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</si>
  <si>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</si>
  <si>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</si>
  <si>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</si>
  <si>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</si>
  <si>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</si>
  <si>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</si>
  <si>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</si>
  <si>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</si>
  <si>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</si>
  <si>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</si>
  <si>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</si>
  <si>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</si>
  <si>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</si>
  <si>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</si>
  <si>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</si>
  <si>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</si>
  <si>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</si>
  <si>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</si>
  <si>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</si>
  <si>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</si>
  <si>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</si>
  <si>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</si>
  <si>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</si>
  <si>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</si>
  <si>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</si>
  <si>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</si>
  <si>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</si>
  <si>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</si>
  <si>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</si>
  <si>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</si>
  <si>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</si>
  <si>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</si>
  <si>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</si>
  <si>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</si>
  <si>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</si>
  <si>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</si>
  <si>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</si>
  <si>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</si>
  <si>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</si>
  <si>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</si>
  <si>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</si>
  <si>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</si>
  <si>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</si>
  <si>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</si>
  <si>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</si>
  <si>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</si>
  <si>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</si>
  <si>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</si>
  <si>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</si>
  <si>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</si>
  <si>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</si>
  <si>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</si>
  <si>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</si>
  <si>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</si>
  <si>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</si>
  <si>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</si>
  <si>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</si>
  <si>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</si>
  <si>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</si>
  <si>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</si>
  <si>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</si>
  <si>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</si>
  <si>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</si>
  <si>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</si>
  <si>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</si>
  <si>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</si>
  <si>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</si>
  <si>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</si>
  <si>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</si>
  <si>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</si>
  <si>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</si>
  <si>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</si>
  <si>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</si>
  <si>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</si>
  <si>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</si>
  <si>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</si>
  <si>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</si>
  <si>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</si>
  <si>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</si>
  <si>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</si>
  <si>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</si>
  <si>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</si>
  <si>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</si>
  <si>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</si>
  <si>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</si>
  <si>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</si>
  <si>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</si>
  <si>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</si>
  <si>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</si>
  <si>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</si>
  <si>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</si>
  <si>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</si>
  <si>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</si>
  <si>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</si>
  <si>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</si>
  <si>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</si>
  <si>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</si>
  <si>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</si>
  <si>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</si>
  <si>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</si>
  <si>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</si>
  <si>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</si>
  <si>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</si>
  <si>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</si>
  <si>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</si>
  <si>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</si>
  <si>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</si>
  <si>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</si>
  <si>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</si>
  <si>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</si>
  <si>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</si>
  <si>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</si>
  <si>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</si>
  <si>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</si>
  <si>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</si>
  <si>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</si>
  <si>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</si>
  <si>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</si>
  <si>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</si>
  <si>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</si>
  <si>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</si>
  <si>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</si>
  <si>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</si>
  <si>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</si>
  <si>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</si>
  <si>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</si>
  <si>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</si>
  <si>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</si>
  <si>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</si>
  <si>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</si>
  <si>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</si>
  <si>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</si>
  <si>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</si>
  <si>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</si>
  <si>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</si>
  <si>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</si>
  <si>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</si>
  <si>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</si>
  <si>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</si>
  <si>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</si>
  <si>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</si>
  <si>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</si>
  <si>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</si>
  <si>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</si>
  <si>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</si>
  <si>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</si>
  <si>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</si>
  <si>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</si>
  <si>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</si>
  <si>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</si>
  <si>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</si>
  <si>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</si>
  <si>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</si>
  <si>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</si>
  <si>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</si>
  <si>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</si>
  <si>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</si>
  <si>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</si>
  <si>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</si>
  <si>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</si>
  <si>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</si>
  <si>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</si>
  <si>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</si>
  <si>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</si>
  <si>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</si>
  <si>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</si>
  <si>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</si>
  <si>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</si>
  <si>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</si>
  <si>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</si>
  <si>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</si>
  <si>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</si>
  <si>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</si>
  <si>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</si>
  <si>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</si>
  <si>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</si>
  <si>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</si>
  <si>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</si>
  <si>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</si>
  <si>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</si>
  <si>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</si>
  <si>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</si>
  <si>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</si>
  <si>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</si>
  <si>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</si>
  <si>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</si>
  <si>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</si>
  <si>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</si>
  <si>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</si>
  <si>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</si>
  <si>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</si>
  <si>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</si>
  <si>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</si>
  <si>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</si>
  <si>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</si>
  <si>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</si>
  <si>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</si>
  <si>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</si>
  <si>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</si>
  <si>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</si>
  <si>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</si>
  <si>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</si>
  <si>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</si>
  <si>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</si>
  <si>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</si>
  <si>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</si>
  <si>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</si>
  <si>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</si>
  <si>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</si>
  <si>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</si>
  <si>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</si>
  <si>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</si>
  <si>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</si>
  <si>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</si>
  <si>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</si>
  <si>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</si>
  <si>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</si>
  <si>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</si>
  <si>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</si>
  <si>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</si>
  <si>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</si>
  <si>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</si>
  <si>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</si>
  <si>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</si>
  <si>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</si>
  <si>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</si>
  <si>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</si>
  <si>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</si>
  <si>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</si>
  <si>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</si>
  <si>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</si>
  <si>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</si>
  <si>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</si>
  <si>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</si>
  <si>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</si>
  <si>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</si>
  <si>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</si>
  <si>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</si>
  <si>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</si>
  <si>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</si>
  <si>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</si>
  <si>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</si>
  <si>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</si>
  <si>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</si>
  <si>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</si>
  <si>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</si>
  <si>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</si>
  <si>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</si>
  <si>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</si>
  <si>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</si>
  <si>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</si>
  <si>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</si>
  <si>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</si>
  <si>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</si>
  <si>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</si>
  <si>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</si>
  <si>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</si>
  <si>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</si>
  <si>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</si>
  <si>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</si>
  <si>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</si>
  <si>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</si>
  <si>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</si>
  <si>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</si>
  <si>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</si>
  <si>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</si>
  <si>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</si>
  <si>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</si>
  <si>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</si>
  <si>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</si>
  <si>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</si>
  <si>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</si>
  <si>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</si>
  <si>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</si>
  <si>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</si>
  <si>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</si>
  <si>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</si>
  <si>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</si>
  <si>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</si>
  <si>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</si>
  <si>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</si>
  <si>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</si>
  <si>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</si>
  <si>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</si>
  <si>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</si>
  <si>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</si>
  <si>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</si>
  <si>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</si>
  <si>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</si>
  <si>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</si>
  <si>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</si>
  <si>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</si>
  <si>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</si>
  <si>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</si>
  <si>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</si>
  <si>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</si>
  <si>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</si>
  <si>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</si>
  <si>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</si>
  <si>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</si>
  <si>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</si>
  <si>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</si>
  <si>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</si>
  <si>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</si>
  <si>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</si>
  <si>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</si>
  <si>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</si>
  <si>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</si>
  <si>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</si>
  <si>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</si>
  <si>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</si>
  <si>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</si>
  <si>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</si>
  <si>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</si>
  <si>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</si>
  <si>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</si>
  <si>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</si>
  <si>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</si>
  <si>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</si>
  <si>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</si>
  <si>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</si>
  <si>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</si>
  <si>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</si>
  <si>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</si>
  <si>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</si>
  <si>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</si>
  <si>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</si>
  <si>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</si>
  <si>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</si>
  <si>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</si>
  <si>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</si>
  <si>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</si>
  <si>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</si>
  <si>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</si>
  <si>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</si>
  <si>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</si>
  <si>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</si>
  <si>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</si>
  <si>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</si>
  <si>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</si>
  <si>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</si>
  <si>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</si>
  <si>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</si>
  <si>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</si>
  <si>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</si>
  <si>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</si>
  <si>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</si>
  <si>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</si>
  <si>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</si>
  <si>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</si>
  <si>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</si>
  <si>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</si>
  <si>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</si>
  <si>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</si>
  <si>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</si>
  <si>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</si>
  <si>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</si>
  <si>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</si>
  <si>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</si>
  <si>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</si>
  <si>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</si>
  <si>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</si>
  <si>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</si>
  <si>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</si>
  <si>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</si>
  <si>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</si>
  <si>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</si>
  <si>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</si>
  <si>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</si>
  <si>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</si>
  <si>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</si>
  <si>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</si>
  <si>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</si>
  <si>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</si>
  <si>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</si>
  <si>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</si>
  <si>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</si>
  <si>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</si>
  <si>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</si>
  <si>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</si>
  <si>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</si>
  <si>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</si>
  <si>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</si>
  <si>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</si>
  <si>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</si>
  <si>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</si>
  <si>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</si>
  <si>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</si>
  <si>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</si>
  <si>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</si>
  <si>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</si>
  <si>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</si>
  <si>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</si>
  <si>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</si>
  <si>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</si>
  <si>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</si>
  <si>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</si>
  <si>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</si>
  <si>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</si>
  <si>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</si>
  <si>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</si>
  <si>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</si>
  <si>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</si>
  <si>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</si>
  <si>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</si>
  <si>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</si>
  <si>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</si>
  <si>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</si>
  <si>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</si>
  <si>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</si>
  <si>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</si>
  <si>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</si>
  <si>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</si>
  <si>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</si>
  <si>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</si>
  <si>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</si>
  <si>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</si>
  <si>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</si>
  <si>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</si>
  <si>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</si>
  <si>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</si>
  <si>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</si>
  <si>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</si>
  <si>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</si>
  <si>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</si>
  <si>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</si>
  <si>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</si>
  <si>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</si>
  <si>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</si>
  <si>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</si>
  <si>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</si>
  <si>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</si>
  <si>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</si>
  <si>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</si>
  <si>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</si>
  <si>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</si>
  <si>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</si>
  <si>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</si>
  <si>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</si>
  <si>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</si>
  <si>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</si>
  <si>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</si>
  <si>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</si>
  <si>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</si>
  <si>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</si>
  <si>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</si>
  <si>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</si>
  <si>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</si>
  <si>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</si>
  <si>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</si>
  <si>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</si>
  <si>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</si>
  <si>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</si>
  <si>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</si>
  <si>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</si>
  <si>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</si>
  <si>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</si>
  <si>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</si>
  <si>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</si>
  <si>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</si>
  <si>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</si>
  <si>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</si>
  <si>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</si>
  <si>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</si>
  <si>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</si>
  <si>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</si>
  <si>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</si>
  <si>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</si>
  <si>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</si>
  <si>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</si>
  <si>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</si>
  <si>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</si>
  <si>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</si>
  <si>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</si>
  <si>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</si>
  <si>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</si>
  <si>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</si>
  <si>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</si>
  <si>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</si>
  <si>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</si>
  <si>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</si>
  <si>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</si>
  <si>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</si>
  <si>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</si>
  <si>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</si>
  <si>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</si>
  <si>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</si>
  <si>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</si>
  <si>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</si>
  <si>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</si>
  <si>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</si>
  <si>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</si>
  <si>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</si>
  <si>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</si>
  <si>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</si>
  <si>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</si>
  <si>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</si>
  <si>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</si>
  <si>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</si>
  <si>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</si>
  <si>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</si>
  <si>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</si>
  <si>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</si>
  <si>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</si>
  <si>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</si>
  <si>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</si>
  <si>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</si>
  <si>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</si>
  <si>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</si>
  <si>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</si>
  <si>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</si>
  <si>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</si>
  <si>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</si>
  <si>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</si>
  <si>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</si>
  <si>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</si>
  <si>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</si>
  <si>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</si>
  <si>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</si>
  <si>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</si>
  <si>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</si>
  <si>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</si>
  <si>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</si>
  <si>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</si>
  <si>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</si>
  <si>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</si>
  <si>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</si>
  <si>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</si>
  <si>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</si>
  <si>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</si>
  <si>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</si>
  <si>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</si>
  <si>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</si>
  <si>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</si>
  <si>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</si>
  <si>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</si>
  <si>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</si>
  <si>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</si>
  <si>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</si>
  <si>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</si>
  <si>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</si>
  <si>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</si>
  <si>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</si>
  <si>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</si>
  <si>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</si>
  <si>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</si>
  <si>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</si>
  <si>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</si>
  <si>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</si>
  <si>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</si>
  <si>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</si>
  <si>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</si>
  <si>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</si>
  <si>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</si>
  <si>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</si>
  <si>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</si>
  <si>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</si>
  <si>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</si>
  <si>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</si>
  <si>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</si>
  <si>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</si>
  <si>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</si>
  <si>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</si>
  <si>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</si>
  <si>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</si>
  <si>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</si>
  <si>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</si>
  <si>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</si>
  <si>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</si>
  <si>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</si>
  <si>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</si>
  <si>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</si>
  <si>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</si>
  <si>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</si>
  <si>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</si>
  <si>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</si>
  <si>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</si>
  <si>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</si>
  <si>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</si>
  <si>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</si>
  <si>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</si>
  <si>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</si>
  <si>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</si>
  <si>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</si>
  <si>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</si>
  <si>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</si>
  <si>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</si>
  <si>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</si>
  <si>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</si>
  <si>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</si>
  <si>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</si>
  <si>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</si>
  <si>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</si>
  <si>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</si>
  <si>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</si>
  <si>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</si>
  <si>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</si>
  <si>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</si>
  <si>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</si>
  <si>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</si>
  <si>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</si>
  <si>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</si>
  <si>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</si>
  <si>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</si>
  <si>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</si>
  <si>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</si>
  <si>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</si>
  <si>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</si>
  <si>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</si>
  <si>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</si>
  <si>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</si>
  <si>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</si>
  <si>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</si>
  <si>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</si>
  <si>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</si>
  <si>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</si>
  <si>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</si>
  <si>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</si>
  <si>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</si>
  <si>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</si>
  <si>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</si>
  <si>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</si>
  <si>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</si>
  <si>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</si>
  <si>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</si>
  <si>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</si>
  <si>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</si>
  <si>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</si>
  <si>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</si>
  <si>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</si>
  <si>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</si>
  <si>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</si>
  <si>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</si>
  <si>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</si>
  <si>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</si>
  <si>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</si>
  <si>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</si>
  <si>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</si>
  <si>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</si>
  <si>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</si>
  <si>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</si>
  <si>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</si>
  <si>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</si>
  <si>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</si>
  <si>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</si>
  <si>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</si>
  <si>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</si>
  <si>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</si>
  <si>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</si>
  <si>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</si>
  <si>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</si>
  <si>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</si>
  <si>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</si>
  <si>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</si>
  <si>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</si>
  <si>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</si>
  <si>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</si>
  <si>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</si>
  <si>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</si>
  <si>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</si>
  <si>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</si>
  <si>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</si>
  <si>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</si>
  <si>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</si>
  <si>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</si>
  <si>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</si>
  <si>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</si>
  <si>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</si>
  <si>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</si>
  <si>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</si>
  <si>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</si>
  <si>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</si>
  <si>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</si>
  <si>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</si>
  <si>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</si>
  <si>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</si>
  <si>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</si>
  <si>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</si>
  <si>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</si>
  <si>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</si>
  <si>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</si>
  <si>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</si>
  <si>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</si>
  <si>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</si>
  <si>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</si>
  <si>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</si>
  <si>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</si>
  <si>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</si>
  <si>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</si>
  <si>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</si>
  <si>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</si>
  <si>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</si>
  <si>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</si>
  <si>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</si>
  <si>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</si>
  <si>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</si>
  <si>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</si>
  <si>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</si>
  <si>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</si>
  <si>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</si>
  <si>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</si>
  <si>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</si>
  <si>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</si>
  <si>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</si>
  <si>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</si>
  <si>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</si>
  <si>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</si>
  <si>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</si>
  <si>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</si>
  <si>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</si>
  <si>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</si>
  <si>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</si>
  <si>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</si>
  <si>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</si>
  <si>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</si>
  <si>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</si>
  <si>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</si>
  <si>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</si>
  <si>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</si>
  <si>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</si>
  <si>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</si>
  <si>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</si>
  <si>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</si>
  <si>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</si>
  <si>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</si>
  <si>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</si>
  <si>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</si>
  <si>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</si>
  <si>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</si>
  <si>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</si>
  <si>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</si>
  <si>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</si>
  <si>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</si>
  <si>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</si>
  <si>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</si>
  <si>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</si>
  <si>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</si>
  <si>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</si>
  <si>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</si>
  <si>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</si>
  <si>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</si>
  <si>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</si>
  <si>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</si>
  <si>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</si>
  <si>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</si>
  <si>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</si>
  <si>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</si>
  <si>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</si>
  <si>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</si>
  <si>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</si>
  <si>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</si>
  <si>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</si>
  <si>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</si>
  <si>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</si>
  <si>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</si>
  <si>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</si>
  <si>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</si>
  <si>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</si>
  <si>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</si>
  <si>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</si>
  <si>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</si>
  <si>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</si>
  <si>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</si>
  <si>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</si>
  <si>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</si>
  <si>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</si>
  <si>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</si>
  <si>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</si>
  <si>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</si>
  <si>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</si>
  <si>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</si>
  <si>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</si>
  <si>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</si>
  <si>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</si>
  <si>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</si>
  <si>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</si>
  <si>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</si>
  <si>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</si>
  <si>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</si>
  <si>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</si>
  <si>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</si>
  <si>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</si>
  <si>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</si>
  <si>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</si>
  <si>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</si>
  <si>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</si>
  <si>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</si>
  <si>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</si>
  <si>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</si>
  <si>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</si>
  <si>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</si>
  <si>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</si>
  <si>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</si>
  <si>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</si>
  <si>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</si>
  <si>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</si>
  <si>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</si>
  <si>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</si>
  <si>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</si>
  <si>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</si>
  <si>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</si>
  <si>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</si>
  <si>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</si>
  <si>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</si>
  <si>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</si>
  <si>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</si>
  <si>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</si>
  <si>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</si>
  <si>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</si>
  <si>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</si>
  <si>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</si>
  <si>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</si>
  <si>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</si>
  <si>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</si>
  <si>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</si>
  <si>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</si>
  <si>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</si>
  <si>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</si>
  <si>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</si>
  <si>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</si>
  <si>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</si>
  <si>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</si>
  <si>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</si>
  <si>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</si>
  <si>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</si>
  <si>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</si>
  <si>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</si>
  <si>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</si>
  <si>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</si>
  <si>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</si>
  <si>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</si>
  <si>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</si>
  <si>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</si>
  <si>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</si>
  <si>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</si>
  <si>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</si>
  <si>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</si>
  <si>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</si>
  <si>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</si>
  <si>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</si>
  <si>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</si>
  <si>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</si>
  <si>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</si>
  <si>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</si>
  <si>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</si>
  <si>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</si>
  <si>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</si>
  <si>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</si>
  <si>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</si>
  <si>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</si>
  <si>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</si>
  <si>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</si>
  <si>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</si>
  <si>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</si>
  <si>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</si>
  <si>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</si>
  <si>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</si>
  <si>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</si>
  <si>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</si>
  <si>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</si>
  <si>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</si>
  <si>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</si>
  <si>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</si>
  <si>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</si>
  <si>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</si>
  <si>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</si>
  <si>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</si>
  <si>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</si>
  <si>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</si>
  <si>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</si>
  <si>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</si>
  <si>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</si>
  <si>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</si>
  <si>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</si>
  <si>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</si>
  <si>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</si>
  <si>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</si>
  <si>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</si>
  <si>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</si>
  <si>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</si>
  <si>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</si>
  <si>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</si>
  <si>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</si>
  <si>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</si>
  <si>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</si>
  <si>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</si>
  <si>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</si>
  <si>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</si>
  <si>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</si>
  <si>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</si>
  <si>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</si>
  <si>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</si>
  <si>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</si>
  <si>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</si>
  <si>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</si>
  <si>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</si>
  <si>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</si>
  <si>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</si>
  <si>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</si>
  <si>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</si>
  <si>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</si>
  <si>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</si>
  <si>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</si>
  <si>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</si>
  <si>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</si>
  <si>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</si>
  <si>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</si>
  <si>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</si>
  <si>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</si>
  <si>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</si>
  <si>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</si>
  <si>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</si>
  <si>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</si>
  <si>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</si>
  <si>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</si>
  <si>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</si>
  <si>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</si>
  <si>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</si>
  <si>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</si>
  <si>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</si>
  <si>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</si>
  <si>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</si>
  <si>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</si>
  <si>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</si>
  <si>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</si>
  <si>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</si>
  <si>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</si>
  <si>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</si>
  <si>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</si>
  <si>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</si>
  <si>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</si>
  <si>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</si>
  <si>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</si>
  <si>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</si>
  <si>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</si>
  <si>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</si>
  <si>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</si>
  <si>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</si>
  <si>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</si>
  <si>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</si>
  <si>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</si>
  <si>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</si>
  <si>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</si>
  <si>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</si>
  <si>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</si>
  <si>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</si>
  <si>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</si>
  <si>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</si>
  <si>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</si>
  <si>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</si>
  <si>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</si>
  <si>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</si>
  <si>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</si>
  <si>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</si>
  <si>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</si>
  <si>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</si>
  <si>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</si>
  <si>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</si>
  <si>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</si>
  <si>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</si>
  <si>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</si>
  <si>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</si>
  <si>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</si>
  <si>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</si>
  <si>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</si>
  <si>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</si>
  <si>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</si>
  <si>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</si>
  <si>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</si>
  <si>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</si>
  <si>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</si>
  <si>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</si>
  <si>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</si>
  <si>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</si>
  <si>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</si>
  <si>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</si>
  <si>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</si>
  <si>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</si>
  <si>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</si>
  <si>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</si>
  <si>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</si>
  <si>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</si>
  <si>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</si>
  <si>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</si>
  <si>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</si>
  <si>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</si>
  <si>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</si>
  <si>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</si>
  <si>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</si>
  <si>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</si>
  <si>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</si>
  <si>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</si>
  <si>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</si>
  <si>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</si>
  <si>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</si>
  <si>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</si>
  <si>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</si>
  <si>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</si>
  <si>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</si>
  <si>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</si>
  <si>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</si>
  <si>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</si>
  <si>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</si>
  <si>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</si>
  <si>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</si>
  <si>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</si>
  <si>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</si>
  <si>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</si>
  <si>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</si>
  <si>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</si>
  <si>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</si>
  <si>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</si>
  <si>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</si>
  <si>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</si>
  <si>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</si>
  <si>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</si>
  <si>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</si>
  <si>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</si>
  <si>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</si>
  <si>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</si>
  <si>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</si>
  <si>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</si>
  <si>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</si>
  <si>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</si>
  <si>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</si>
  <si>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</si>
  <si>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</si>
  <si>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</si>
  <si>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</si>
  <si>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</si>
  <si>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</si>
  <si>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</si>
  <si>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</si>
  <si>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</si>
  <si>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</si>
  <si>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</si>
  <si>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</si>
  <si>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</si>
  <si>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</si>
  <si>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</si>
  <si>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</si>
  <si>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</si>
  <si>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</si>
  <si>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</si>
  <si>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</si>
  <si>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</si>
  <si>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</si>
  <si>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</si>
  <si>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</si>
  <si>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</si>
  <si>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</si>
  <si>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</si>
  <si>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</si>
  <si>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</si>
  <si>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</si>
  <si>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</si>
  <si>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</si>
  <si>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</si>
  <si>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</si>
  <si>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</si>
  <si>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</si>
  <si>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</si>
  <si>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</si>
  <si>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</si>
  <si>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</si>
  <si>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</si>
  <si>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</si>
  <si>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</si>
  <si>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</si>
  <si>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</si>
  <si>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</si>
  <si>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</si>
  <si>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</si>
  <si>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</si>
  <si>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</si>
  <si>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</si>
  <si>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</si>
  <si>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</si>
  <si>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</si>
  <si>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</si>
  <si>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</si>
  <si>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</si>
  <si>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</si>
  <si>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</si>
  <si>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</si>
  <si>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</si>
  <si>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</si>
  <si>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</si>
  <si>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</si>
  <si>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</si>
  <si>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</si>
  <si>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</si>
  <si>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</si>
  <si>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</si>
  <si>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</si>
  <si>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</si>
  <si>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</si>
  <si>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</si>
  <si>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</si>
  <si>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</si>
  <si>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</si>
  <si>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</si>
  <si>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</si>
  <si>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</si>
  <si>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</si>
  <si>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</si>
  <si>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</si>
  <si>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</si>
  <si>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</si>
  <si>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</si>
  <si>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</si>
  <si>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</si>
  <si>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</si>
  <si>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</si>
  <si>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</si>
  <si>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</si>
  <si>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</si>
  <si>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</si>
  <si>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</si>
  <si>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</si>
  <si>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</si>
  <si>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</si>
  <si>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</si>
  <si>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</si>
  <si>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</si>
  <si>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</si>
  <si>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</si>
  <si>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</si>
  <si>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</si>
  <si>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</si>
  <si>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</si>
  <si>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</si>
  <si>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</si>
  <si>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</si>
  <si>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</si>
  <si>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</si>
  <si>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</si>
  <si>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</si>
  <si>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</si>
  <si>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</si>
  <si>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</si>
  <si>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</si>
  <si>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</si>
  <si>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</si>
  <si>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</si>
  <si>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</si>
  <si>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</si>
  <si>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</si>
  <si>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</si>
  <si>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</si>
  <si>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</si>
  <si>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</si>
  <si>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</si>
  <si>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</si>
  <si>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</si>
  <si>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</si>
  <si>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</si>
  <si>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</si>
  <si>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</si>
  <si>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</si>
  <si>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</si>
  <si>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</si>
  <si>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</si>
  <si>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</si>
  <si>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</si>
  <si>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</si>
  <si>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</si>
  <si>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</si>
  <si>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</si>
  <si>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</si>
  <si>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</si>
  <si>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</si>
  <si>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</si>
  <si>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</si>
  <si>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</si>
  <si>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</si>
  <si>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</si>
  <si>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</si>
  <si>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</si>
  <si>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</si>
  <si>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</si>
  <si>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</si>
  <si>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</si>
  <si>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</si>
  <si>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</si>
  <si>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</si>
  <si>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</si>
  <si>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</si>
  <si>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</si>
  <si>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</si>
  <si>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</si>
  <si>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</si>
  <si>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</si>
  <si>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</si>
  <si>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</si>
  <si>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</si>
  <si>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</si>
  <si>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</si>
  <si>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</si>
  <si>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</si>
  <si>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</si>
  <si>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</si>
  <si>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</si>
  <si>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</si>
  <si>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</si>
  <si>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</si>
  <si>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</si>
  <si>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</si>
  <si>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</si>
  <si>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</si>
  <si>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</si>
  <si>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</si>
  <si>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</si>
  <si>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</si>
  <si>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</si>
  <si>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</si>
  <si>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</si>
  <si>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</si>
  <si>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</si>
  <si>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</si>
  <si>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</si>
  <si>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</si>
  <si>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</si>
  <si>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</si>
  <si>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</si>
  <si>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</si>
  <si>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</si>
  <si>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</si>
  <si>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</si>
  <si>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</si>
  <si>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</si>
  <si>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</si>
  <si>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</si>
  <si>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</si>
  <si>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</si>
  <si>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</si>
  <si>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</si>
  <si>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</si>
  <si>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</si>
  <si>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</si>
  <si>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</si>
  <si>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</si>
  <si>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</si>
  <si>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</si>
  <si>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</si>
  <si>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</si>
  <si>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</si>
  <si>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</si>
  <si>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</si>
  <si>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</si>
  <si>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</si>
  <si>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</si>
  <si>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</si>
  <si>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</si>
  <si>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</si>
  <si>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</si>
  <si>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</si>
  <si>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</si>
  <si>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</si>
  <si>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</si>
  <si>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</si>
  <si>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</si>
  <si>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</si>
  <si>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</si>
  <si>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</si>
  <si>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</si>
  <si>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</si>
  <si>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</si>
  <si>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</si>
  <si>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</si>
  <si>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</si>
  <si>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</si>
  <si>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</si>
  <si>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</si>
  <si>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</si>
  <si>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</si>
  <si>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</si>
  <si>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</si>
  <si>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</si>
  <si>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</si>
  <si>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</si>
  <si>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</si>
  <si>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</si>
  <si>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</si>
  <si>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</si>
  <si>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</si>
  <si>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</si>
  <si>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</si>
  <si>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</si>
  <si>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</si>
  <si>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</si>
  <si>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</si>
  <si>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</si>
  <si>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</si>
  <si>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</si>
  <si>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</si>
  <si>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</si>
  <si>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</si>
  <si>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</si>
  <si>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</si>
  <si>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</si>
  <si>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</si>
  <si>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</si>
  <si>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</si>
  <si>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</si>
  <si>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</si>
  <si>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</si>
  <si>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</si>
  <si>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</si>
  <si>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</si>
  <si>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</si>
  <si>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</si>
  <si>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</si>
  <si>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</si>
  <si>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</si>
  <si>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</si>
  <si>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</si>
  <si>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</si>
  <si>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</si>
  <si>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</si>
  <si>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</si>
  <si>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</si>
  <si>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</si>
  <si>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</si>
  <si>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</si>
  <si>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</si>
  <si>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</si>
  <si>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</si>
  <si>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</si>
  <si>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</si>
  <si>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</si>
  <si>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</si>
  <si>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</si>
  <si>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</si>
  <si>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</si>
  <si>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</si>
  <si>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</si>
  <si>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</si>
  <si>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</si>
  <si>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</si>
  <si>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</si>
  <si>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</si>
  <si>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</si>
  <si>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</si>
  <si>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</si>
  <si>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</si>
  <si>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</si>
  <si>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</si>
  <si>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</si>
  <si>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</si>
  <si>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</si>
  <si>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</si>
  <si>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</si>
  <si>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</si>
  <si>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</si>
  <si>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</si>
  <si>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</si>
  <si>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</si>
  <si>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</si>
  <si>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</si>
  <si>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</si>
  <si>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</si>
  <si>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</si>
  <si>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</si>
  <si>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</si>
  <si>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</si>
  <si>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</si>
  <si>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</si>
  <si>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</si>
  <si>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</si>
  <si>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</si>
  <si>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</si>
  <si>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</si>
  <si>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</si>
  <si>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</si>
  <si>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</si>
  <si>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</si>
  <si>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</si>
  <si>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</si>
  <si>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</si>
  <si>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</si>
  <si>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</si>
  <si>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</si>
  <si>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</si>
  <si>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</si>
  <si>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</si>
  <si>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</si>
  <si>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</si>
  <si>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</si>
  <si>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</si>
  <si>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</si>
  <si>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</si>
  <si>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</si>
  <si>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</si>
  <si>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</si>
  <si>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</si>
  <si>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</si>
  <si>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</si>
  <si>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</si>
  <si>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</si>
  <si>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</si>
  <si>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</si>
  <si>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</si>
  <si>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</si>
  <si>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</si>
  <si>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</si>
  <si>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</si>
  <si>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</si>
  <si>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</si>
  <si>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</si>
  <si>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</si>
  <si>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</si>
  <si>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</si>
  <si>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</si>
  <si>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</si>
  <si>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</si>
  <si>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</si>
  <si>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</si>
  <si>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</si>
  <si>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</si>
  <si>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</si>
  <si>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</si>
  <si>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</si>
  <si>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</si>
  <si>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</si>
  <si>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</si>
  <si>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</si>
  <si>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</si>
  <si>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</si>
  <si>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</si>
  <si>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</si>
  <si>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</si>
  <si>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</si>
  <si>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</si>
  <si>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</si>
  <si>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</si>
  <si>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</si>
  <si>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</si>
  <si>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</si>
  <si>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</si>
  <si>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</si>
  <si>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</si>
  <si>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</si>
  <si>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</si>
  <si>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</si>
  <si>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</si>
  <si>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</si>
  <si>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</si>
  <si>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</si>
  <si>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</si>
  <si>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</si>
  <si>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</si>
  <si>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</si>
  <si>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</si>
  <si>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</si>
  <si>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</si>
  <si>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</si>
  <si>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</si>
  <si>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</si>
  <si>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</si>
  <si>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</si>
  <si>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</si>
  <si>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</si>
  <si>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</si>
  <si>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</si>
  <si>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</si>
  <si>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</si>
  <si>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</si>
  <si>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</si>
  <si>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</si>
  <si>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</si>
  <si>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</si>
  <si>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</si>
  <si>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</si>
  <si>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</si>
  <si>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</si>
  <si>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</si>
  <si>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</si>
  <si>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</si>
  <si>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</si>
  <si>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</si>
  <si>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</si>
  <si>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</si>
  <si>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</si>
  <si>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</si>
  <si>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</si>
  <si>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</si>
  <si>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</si>
  <si>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</si>
  <si>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</si>
  <si>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</si>
  <si>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</si>
  <si>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</si>
  <si>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</si>
  <si>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</si>
  <si>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</si>
  <si>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</si>
  <si>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</si>
  <si>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</si>
  <si>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</si>
  <si>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</si>
  <si>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</si>
  <si>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</si>
  <si>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</si>
  <si>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</si>
  <si>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</si>
  <si>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</si>
  <si>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</si>
  <si>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</si>
  <si>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</si>
  <si>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</si>
  <si>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</si>
  <si>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</si>
  <si>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</si>
  <si>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</si>
  <si>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</si>
  <si>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</si>
  <si>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</si>
  <si>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</si>
  <si>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</si>
  <si>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</si>
  <si>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</si>
  <si>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</si>
  <si>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</si>
  <si>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</si>
  <si>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</si>
  <si>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</si>
  <si>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</si>
  <si>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</si>
  <si>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</si>
  <si>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</si>
  <si>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</si>
  <si>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</si>
  <si>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</si>
  <si>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</si>
  <si>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</si>
  <si>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</si>
  <si>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</si>
  <si>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</si>
  <si>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</si>
  <si>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</si>
  <si>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</si>
  <si>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</si>
  <si>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</si>
  <si>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</si>
  <si>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</si>
  <si>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</si>
  <si>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</si>
  <si>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</si>
  <si>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</si>
  <si>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</si>
  <si>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</si>
  <si>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</si>
  <si>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</si>
  <si>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</si>
  <si>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</si>
  <si>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</si>
  <si>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</si>
  <si>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</si>
  <si>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</si>
  <si>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</si>
  <si>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</si>
  <si>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</si>
  <si>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</si>
  <si>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</si>
  <si>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</si>
  <si>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</si>
  <si>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</si>
  <si>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</si>
  <si>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</si>
  <si>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</si>
  <si>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</si>
  <si>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</si>
  <si>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</si>
  <si>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</si>
  <si>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</si>
  <si>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</si>
  <si>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</si>
  <si>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</si>
  <si>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</si>
  <si>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</si>
  <si>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</si>
  <si>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</si>
  <si>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</si>
  <si>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</si>
  <si>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</si>
  <si>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</si>
  <si>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</si>
  <si>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</si>
  <si>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</si>
  <si>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</si>
  <si>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</si>
  <si>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</si>
  <si>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</si>
  <si>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</si>
  <si>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</si>
  <si>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</si>
  <si>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</si>
  <si>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</si>
  <si>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</si>
  <si>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</si>
  <si>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</si>
  <si>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</si>
  <si>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</si>
  <si>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</si>
  <si>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</si>
  <si>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</si>
  <si>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</si>
  <si>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</si>
  <si>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</si>
  <si>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</si>
  <si>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</si>
  <si>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</si>
  <si>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</si>
  <si>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</si>
  <si>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</si>
  <si>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</si>
  <si>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</si>
  <si>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</si>
  <si>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</si>
  <si>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</si>
  <si>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</si>
  <si>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</si>
  <si>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</si>
  <si>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</si>
  <si>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</si>
  <si>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</si>
  <si>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</si>
  <si>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</si>
  <si>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</si>
  <si>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</si>
  <si>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</si>
  <si>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</si>
  <si>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</si>
  <si>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</si>
  <si>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</si>
  <si>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</si>
  <si>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</si>
  <si>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</si>
  <si>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</si>
  <si>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</si>
  <si>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</si>
  <si>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</si>
  <si>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</si>
  <si>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</si>
  <si>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</si>
  <si>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</si>
  <si>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</si>
  <si>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</si>
  <si>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</si>
  <si>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</si>
  <si>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</si>
  <si>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</si>
  <si>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</si>
  <si>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</si>
  <si>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</si>
  <si>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</si>
  <si>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</si>
  <si>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</si>
  <si>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</si>
  <si>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</si>
  <si>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</si>
  <si>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</si>
  <si>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</si>
  <si>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</si>
  <si>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</si>
  <si>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</si>
  <si>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</si>
  <si>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</si>
  <si>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</si>
  <si>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</si>
  <si>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</si>
  <si>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</si>
  <si>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</si>
  <si>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</si>
  <si>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</si>
  <si>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</si>
  <si>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</si>
  <si>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</si>
  <si>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</si>
  <si>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</si>
  <si>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</si>
  <si>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</si>
  <si>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</si>
  <si>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</si>
  <si>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</si>
  <si>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</si>
  <si>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</si>
  <si>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</si>
  <si>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</si>
  <si>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</si>
  <si>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</si>
  <si>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</si>
  <si>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</si>
  <si>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</si>
  <si>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</si>
  <si>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</si>
  <si>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</si>
  <si>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</si>
  <si>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</si>
  <si>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</si>
  <si>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</si>
  <si>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</si>
  <si>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</si>
  <si>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</si>
  <si>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</si>
  <si>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</si>
  <si>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</si>
  <si>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</si>
  <si>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</si>
  <si>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</si>
  <si>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</si>
  <si>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</si>
  <si>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</si>
  <si>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</si>
  <si>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</si>
  <si>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</si>
  <si>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</si>
  <si>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</si>
  <si>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</si>
  <si>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</si>
  <si>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</si>
  <si>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</si>
  <si>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</si>
  <si>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</si>
  <si>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</si>
  <si>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</si>
  <si>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</si>
  <si>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</si>
  <si>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</si>
  <si>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</si>
  <si>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</si>
  <si>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</si>
  <si>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</si>
  <si>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</si>
  <si>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</si>
  <si>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</si>
  <si>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</si>
  <si>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</si>
  <si>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</si>
  <si>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</si>
  <si>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</si>
  <si>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</si>
  <si>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</si>
  <si>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</si>
  <si>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</si>
  <si>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</si>
  <si>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</si>
  <si>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</si>
  <si>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</si>
  <si>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</si>
  <si>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</si>
  <si>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</si>
  <si>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</si>
  <si>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</si>
  <si>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</si>
  <si>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</si>
  <si>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</si>
  <si>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</si>
  <si>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</si>
  <si>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</si>
  <si>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</si>
  <si>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</si>
  <si>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</si>
  <si>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</si>
  <si>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</si>
  <si>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</si>
  <si>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</si>
  <si>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</si>
  <si>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</si>
  <si>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</si>
  <si>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</si>
  <si>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</si>
  <si>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</si>
  <si>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</si>
  <si>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</si>
  <si>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</si>
  <si>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</si>
  <si>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</si>
  <si>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</si>
  <si>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</si>
  <si>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</si>
  <si>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</si>
  <si>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</si>
  <si>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</si>
  <si>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</si>
  <si>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</si>
  <si>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</si>
  <si>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</si>
  <si>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</si>
  <si>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</si>
  <si>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</si>
  <si>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</si>
  <si>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</si>
  <si>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</si>
  <si>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</si>
  <si>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</si>
  <si>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</si>
  <si>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</si>
  <si>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</si>
  <si>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</si>
  <si>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</si>
  <si>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</si>
  <si>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</si>
  <si>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</si>
  <si>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</si>
  <si>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</si>
  <si>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</si>
  <si>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</si>
  <si>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</si>
  <si>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</si>
  <si>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</si>
  <si>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</si>
  <si>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</si>
  <si>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</si>
  <si>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</si>
  <si>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</si>
  <si>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</si>
  <si>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</si>
  <si>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</si>
  <si>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</si>
  <si>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</si>
  <si>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</si>
  <si>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</si>
  <si>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</si>
  <si>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</si>
  <si>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</si>
  <si>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</si>
  <si>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</si>
  <si>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</si>
  <si>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</si>
  <si>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</si>
  <si>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</si>
  <si>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</si>
  <si>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</si>
  <si>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</si>
  <si>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</si>
  <si>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</si>
  <si>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</si>
  <si>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</si>
  <si>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</si>
  <si>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</si>
  <si>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</si>
  <si>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</si>
  <si>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</si>
  <si>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</si>
  <si>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</si>
  <si>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</si>
  <si>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</si>
  <si>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</si>
  <si>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</si>
  <si>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</si>
  <si>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</si>
  <si>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</si>
  <si>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</si>
  <si>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</si>
  <si>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</si>
  <si>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</si>
  <si>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</si>
  <si>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</si>
  <si>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</si>
  <si>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</si>
  <si>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</si>
  <si>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</si>
  <si>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</si>
  <si>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</si>
  <si>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</si>
  <si>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</si>
  <si>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</si>
  <si>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</si>
  <si>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</si>
  <si>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</si>
  <si>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</si>
  <si>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</si>
  <si>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</si>
  <si>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</si>
  <si>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</si>
  <si>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</si>
  <si>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</si>
  <si>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</si>
  <si>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</si>
  <si>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</si>
  <si>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</si>
  <si>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</si>
  <si>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</si>
  <si>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</si>
  <si>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</si>
  <si>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</si>
  <si>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</si>
  <si>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</si>
  <si>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</si>
  <si>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</si>
  <si>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</si>
  <si>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</si>
  <si>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</si>
  <si>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</si>
  <si>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</si>
  <si>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</si>
  <si>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</si>
  <si>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</si>
  <si>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</si>
  <si>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</si>
  <si>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</si>
  <si>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</si>
  <si>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</si>
  <si>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</si>
  <si>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</si>
  <si>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</si>
  <si>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</si>
  <si>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</si>
  <si>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</si>
  <si>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</si>
  <si>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</si>
  <si>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</si>
  <si>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</si>
  <si>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</si>
  <si>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</si>
  <si>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</si>
  <si>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</si>
  <si>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</si>
  <si>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</si>
  <si>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</si>
  <si>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</si>
  <si>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</si>
  <si>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</si>
  <si>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</si>
  <si>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</si>
  <si>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</si>
  <si>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</si>
  <si>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</si>
  <si>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</si>
  <si>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</si>
  <si>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</si>
  <si>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</si>
  <si>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</si>
  <si>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</si>
  <si>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</si>
  <si>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</si>
  <si>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</si>
  <si>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</si>
  <si>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</si>
  <si>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</si>
  <si>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</si>
  <si>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</si>
  <si>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</si>
  <si>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</si>
  <si>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</si>
  <si>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</si>
  <si>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</si>
  <si>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</si>
  <si>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</si>
  <si>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</si>
  <si>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</si>
  <si>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</si>
  <si>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</si>
  <si>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</si>
  <si>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</si>
  <si>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</si>
  <si>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</si>
  <si>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</si>
  <si>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</si>
  <si>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</si>
  <si>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</si>
  <si>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</si>
  <si>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</si>
  <si>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</si>
  <si>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</si>
  <si>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</si>
  <si>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</si>
  <si>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</si>
  <si>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</si>
  <si>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</si>
  <si>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</si>
  <si>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</si>
  <si>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</si>
  <si>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</si>
  <si>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</si>
  <si>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</si>
  <si>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</si>
  <si>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</si>
  <si>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</si>
  <si>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</si>
  <si>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</si>
  <si>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</si>
  <si>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</si>
  <si>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</si>
  <si>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</si>
  <si>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</si>
  <si>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</si>
  <si>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</si>
  <si>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</si>
  <si>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</si>
  <si>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</si>
  <si>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</si>
  <si>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</si>
  <si>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</si>
  <si>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</si>
  <si>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</si>
  <si>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</si>
  <si>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</si>
  <si>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</si>
  <si>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</si>
  <si>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</si>
  <si>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</si>
  <si>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</si>
  <si>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</si>
  <si>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</si>
  <si>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</si>
  <si>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</si>
  <si>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</si>
  <si>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</si>
  <si>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</si>
  <si>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</si>
  <si>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</si>
  <si>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</si>
  <si>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</si>
  <si>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</si>
  <si>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</si>
  <si>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</si>
  <si>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</si>
  <si>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</si>
  <si>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</si>
  <si>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</si>
  <si>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</si>
  <si>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</si>
  <si>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</si>
  <si>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</si>
  <si>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</si>
  <si>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</si>
  <si>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</si>
  <si>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</si>
  <si>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</si>
  <si>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</si>
  <si>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</si>
  <si>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</si>
  <si>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</si>
  <si>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</si>
  <si>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</si>
  <si>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</si>
  <si>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</si>
  <si>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</si>
  <si>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</si>
  <si>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</si>
  <si>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</si>
  <si>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</si>
  <si>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</si>
  <si>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</si>
  <si>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</si>
  <si>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</si>
  <si>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</si>
  <si>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</si>
  <si>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</si>
  <si>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</si>
  <si>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</si>
  <si>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</si>
  <si>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</si>
  <si>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</si>
  <si>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</si>
  <si>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</si>
  <si>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</si>
  <si>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</si>
  <si>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</si>
  <si>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</si>
  <si>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</si>
  <si>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</si>
  <si>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</si>
  <si>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</si>
  <si>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</si>
  <si>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</si>
  <si>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</si>
  <si>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</si>
  <si>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</si>
  <si>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</si>
  <si>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</si>
  <si>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</si>
  <si>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</si>
  <si>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</si>
  <si>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</si>
  <si>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</si>
  <si>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</si>
  <si>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</si>
  <si>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</si>
  <si>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</si>
  <si>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</si>
  <si>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</si>
  <si>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</si>
  <si>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</si>
  <si>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</si>
  <si>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</si>
  <si>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</si>
  <si>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</si>
  <si>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</si>
  <si>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</si>
  <si>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</si>
  <si>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</si>
  <si>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</si>
  <si>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</si>
  <si>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</si>
  <si>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</si>
  <si>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</si>
  <si>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</si>
  <si>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</si>
  <si>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</si>
  <si>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</si>
  <si>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</si>
  <si>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</si>
  <si>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</si>
  <si>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</si>
  <si>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</si>
  <si>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</si>
  <si>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</si>
  <si>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</si>
  <si>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</si>
  <si>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</si>
  <si>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</si>
  <si>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</si>
  <si>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</si>
  <si>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</si>
  <si>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</si>
  <si>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</si>
  <si>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</si>
  <si>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</si>
  <si>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</si>
  <si>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</si>
  <si>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</si>
  <si>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</si>
  <si>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</si>
  <si>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</si>
  <si>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</si>
  <si>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</si>
  <si>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</si>
  <si>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</si>
  <si>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</si>
  <si>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</si>
  <si>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</si>
  <si>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</si>
  <si>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</si>
  <si>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</si>
  <si>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</si>
  <si>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</si>
  <si>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</si>
  <si>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</si>
  <si>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</si>
  <si>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</si>
  <si>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</si>
  <si>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</si>
  <si>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</si>
  <si>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</si>
  <si>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</si>
  <si>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</si>
  <si>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</si>
  <si>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</si>
  <si>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</si>
  <si>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</si>
  <si>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</si>
  <si>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</si>
  <si>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</si>
  <si>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</si>
  <si>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</si>
  <si>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</si>
  <si>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</si>
  <si>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</si>
  <si>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</si>
  <si>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</si>
  <si>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</si>
  <si>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</si>
  <si>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</si>
  <si>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</si>
  <si>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</si>
  <si>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</si>
  <si>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</si>
  <si>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</si>
  <si>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</si>
  <si>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</si>
  <si>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</si>
  <si>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</si>
  <si>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</si>
  <si>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</si>
  <si>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</si>
  <si>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</si>
  <si>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</si>
  <si>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</si>
  <si>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</si>
  <si>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</si>
  <si>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</si>
  <si>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</si>
  <si>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</si>
  <si>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</si>
  <si>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</si>
  <si>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</si>
  <si>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</si>
  <si>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</si>
  <si>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</si>
  <si>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</si>
  <si>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</si>
  <si>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</si>
  <si>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</si>
  <si>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</si>
  <si>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</si>
  <si>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</si>
  <si>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</si>
  <si>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</si>
  <si>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</si>
  <si>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</si>
  <si>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</si>
  <si>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</si>
  <si>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</si>
  <si>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</si>
  <si>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</si>
  <si>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</si>
  <si>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</si>
  <si>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</si>
  <si>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</si>
  <si>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</si>
  <si>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</si>
  <si>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</si>
  <si>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</si>
  <si>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</si>
  <si>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</si>
  <si>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</si>
  <si>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</si>
  <si>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</si>
  <si>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</si>
  <si>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</si>
  <si>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</si>
  <si>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</si>
  <si>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</si>
  <si>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</si>
  <si>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</si>
  <si>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</si>
  <si>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</si>
  <si>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</si>
  <si>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</si>
  <si>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</si>
  <si>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</si>
  <si>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</si>
  <si>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</si>
  <si>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</si>
  <si>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</si>
  <si>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</si>
  <si>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</si>
  <si>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</si>
  <si>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</si>
  <si>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</si>
  <si>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</si>
  <si>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</si>
  <si>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</si>
  <si>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</si>
  <si>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</si>
  <si>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</si>
  <si>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</si>
  <si>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</si>
  <si>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</si>
  <si>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</si>
  <si>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</si>
  <si>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</si>
  <si>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</si>
  <si>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</si>
  <si>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</si>
  <si>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</si>
  <si>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</si>
  <si>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</si>
  <si>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</si>
  <si>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</si>
  <si>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</si>
  <si>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</si>
  <si>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</si>
  <si>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</si>
  <si>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</si>
  <si>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</si>
  <si>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</si>
  <si>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</si>
  <si>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</si>
  <si>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</si>
  <si>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</si>
  <si>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</si>
  <si>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</si>
  <si>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</si>
  <si>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</si>
  <si>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</si>
  <si>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</si>
  <si>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</si>
  <si>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</si>
  <si>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</si>
  <si>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</si>
  <si>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</si>
  <si>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</si>
  <si>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</si>
  <si>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</si>
  <si>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</si>
  <si>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</si>
  <si>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</si>
  <si>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</si>
  <si>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</si>
  <si>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</si>
  <si>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</si>
  <si>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</si>
  <si>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</si>
  <si>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</si>
  <si>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</si>
  <si>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</si>
  <si>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</si>
  <si>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</si>
  <si>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</si>
  <si>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</si>
  <si>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</si>
  <si>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</si>
  <si>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</si>
  <si>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</si>
  <si>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</si>
  <si>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</si>
  <si>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</si>
  <si>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</si>
  <si>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</si>
  <si>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</si>
  <si>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</si>
  <si>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</si>
  <si>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</si>
  <si>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</si>
  <si>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</si>
  <si>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</si>
  <si>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</si>
  <si>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</si>
  <si>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</si>
  <si>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</si>
  <si>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</si>
  <si>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</si>
  <si>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</si>
  <si>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</si>
  <si>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</si>
  <si>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</si>
  <si>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</si>
  <si>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</si>
  <si>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</si>
  <si>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</si>
  <si>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</si>
  <si>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</si>
  <si>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</si>
  <si>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</si>
  <si>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</si>
  <si>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</si>
  <si>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</si>
  <si>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</si>
  <si>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</si>
  <si>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</si>
  <si>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</si>
  <si>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</si>
  <si>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</si>
  <si>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</si>
  <si>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</si>
  <si>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</si>
  <si>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</si>
  <si>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</si>
  <si>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</si>
  <si>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</si>
  <si>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</si>
  <si>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</si>
  <si>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</si>
  <si>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</si>
  <si>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</si>
  <si>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</si>
  <si>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</si>
  <si>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</si>
  <si>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</si>
  <si>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</si>
  <si>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</si>
  <si>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</si>
  <si>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</si>
  <si>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</si>
  <si>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</si>
  <si>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</si>
  <si>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</si>
  <si>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</si>
  <si>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</si>
  <si>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</si>
  <si>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</si>
  <si>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</si>
  <si>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</si>
  <si>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</si>
  <si>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</si>
  <si>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</si>
  <si>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</si>
  <si>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</si>
  <si>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</si>
  <si>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</si>
  <si>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</si>
  <si>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</si>
  <si>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</si>
  <si>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</si>
  <si>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</si>
  <si>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</si>
  <si>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</si>
  <si>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</si>
  <si>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</si>
  <si>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</si>
  <si>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</si>
  <si>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</si>
  <si>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</si>
  <si>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</si>
  <si>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</si>
  <si>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</si>
  <si>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</si>
  <si>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</si>
  <si>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</si>
  <si>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</si>
  <si>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</si>
  <si>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</si>
  <si>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</si>
  <si>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</si>
  <si>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</si>
  <si>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</si>
  <si>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</si>
  <si>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</si>
  <si>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</si>
  <si>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</si>
  <si>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</si>
  <si>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</si>
  <si>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</si>
  <si>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</si>
  <si>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</si>
  <si>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</si>
  <si>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</si>
  <si>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</si>
  <si>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</si>
  <si>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</si>
  <si>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</si>
  <si>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</si>
  <si>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</si>
  <si>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</si>
  <si>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</si>
  <si>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</si>
  <si>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</si>
  <si>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</si>
  <si>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</si>
  <si>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</si>
  <si>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</si>
  <si>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</si>
  <si>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</si>
  <si>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</si>
  <si>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</si>
  <si>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</si>
  <si>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</si>
  <si>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</si>
  <si>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</si>
  <si>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</si>
  <si>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</si>
  <si>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</si>
  <si>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</si>
  <si>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</si>
  <si>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</si>
  <si>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</si>
  <si>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</si>
  <si>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</si>
  <si>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</si>
  <si>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</si>
  <si>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</si>
  <si>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</si>
  <si>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</si>
  <si>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</si>
  <si>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</si>
  <si>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</si>
  <si>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</si>
  <si>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</si>
  <si>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</si>
  <si>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</si>
  <si>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</si>
  <si>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</si>
  <si>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</si>
  <si>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</si>
  <si>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</si>
  <si>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</si>
  <si>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</si>
  <si>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</si>
  <si>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</si>
  <si>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</si>
  <si>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</si>
  <si>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</si>
  <si>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</si>
  <si>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</si>
  <si>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</si>
  <si>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</si>
  <si>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</si>
  <si>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</si>
  <si>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</si>
  <si>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</si>
  <si>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</si>
  <si>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</si>
  <si>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</si>
  <si>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</si>
  <si>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</si>
  <si>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</si>
  <si>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</si>
  <si>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</si>
  <si>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</si>
  <si>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</si>
  <si>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</si>
  <si>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</si>
  <si>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</si>
  <si>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</si>
  <si>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</si>
  <si>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</si>
  <si>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</si>
  <si>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</si>
  <si>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</si>
  <si>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</si>
  <si>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</si>
  <si>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</si>
  <si>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</si>
  <si>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</si>
  <si>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</si>
  <si>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</si>
  <si>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</si>
  <si>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</si>
  <si>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</si>
  <si>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</si>
  <si>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</si>
  <si>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</si>
  <si>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</si>
  <si>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</si>
  <si>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</si>
  <si>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</si>
  <si>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</si>
  <si>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</si>
  <si>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</si>
  <si>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</si>
  <si>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</si>
  <si>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</si>
  <si>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</si>
  <si>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</si>
  <si>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</si>
  <si>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</si>
  <si>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</si>
  <si>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</si>
  <si>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</si>
  <si>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</si>
  <si>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</si>
  <si>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</si>
  <si>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</si>
  <si>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</si>
  <si>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</si>
  <si>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</si>
  <si>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</si>
  <si>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</si>
  <si>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</si>
  <si>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</si>
  <si>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</si>
  <si>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</si>
  <si>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</si>
  <si>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</si>
  <si>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</si>
  <si>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</si>
  <si>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</si>
  <si>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</si>
  <si>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</si>
  <si>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</si>
  <si>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</si>
  <si>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</si>
  <si>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</si>
  <si>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</si>
  <si>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</si>
  <si>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</si>
  <si>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</si>
  <si>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</si>
  <si>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</si>
  <si>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</si>
  <si>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</si>
  <si>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</si>
  <si>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</si>
  <si>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</si>
  <si>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</si>
  <si>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</si>
  <si>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</si>
  <si>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</si>
  <si>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</si>
  <si>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</si>
  <si>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</si>
  <si>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</si>
  <si>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</si>
  <si>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</si>
  <si>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</si>
  <si>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</si>
  <si>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</si>
  <si>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</si>
  <si>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</si>
  <si>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</si>
  <si>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</si>
  <si>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</si>
  <si>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</si>
  <si>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</si>
  <si>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</si>
  <si>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</si>
  <si>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</si>
  <si>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</si>
  <si>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</si>
  <si>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</si>
  <si>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</si>
  <si>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</si>
  <si>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</si>
  <si>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</si>
  <si>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</si>
  <si>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</si>
  <si>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</si>
  <si>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</si>
  <si>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</si>
  <si>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</si>
  <si>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</si>
  <si>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</si>
  <si>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</si>
  <si>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</si>
  <si>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</si>
  <si>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</si>
  <si>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</si>
  <si>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</si>
  <si>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</si>
  <si>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</si>
  <si>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</si>
  <si>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</si>
  <si>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</si>
  <si>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</si>
  <si>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</si>
  <si>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</si>
  <si>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</si>
  <si>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</si>
  <si>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</si>
  <si>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</si>
  <si>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</si>
  <si>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</si>
  <si>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</si>
  <si>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</si>
  <si>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</si>
  <si>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</si>
  <si>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</si>
  <si>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</si>
  <si>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</si>
  <si>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</si>
  <si>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</si>
  <si>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</si>
  <si>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</si>
  <si>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</si>
  <si>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</si>
  <si>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</si>
  <si>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</si>
  <si>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</si>
  <si>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</si>
  <si>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</si>
  <si>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</si>
  <si>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</si>
  <si>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</si>
  <si>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</si>
  <si>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</si>
  <si>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</si>
  <si>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</si>
  <si>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</si>
  <si>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</si>
  <si>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</si>
  <si>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</si>
  <si>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</si>
  <si>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</si>
  <si>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</si>
  <si>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</si>
  <si>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</si>
  <si>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</si>
  <si>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</si>
  <si>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</si>
  <si>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</si>
  <si>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</si>
  <si>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</si>
  <si>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</si>
  <si>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</si>
  <si>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</si>
  <si>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</si>
  <si>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</si>
  <si>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</si>
  <si>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</si>
  <si>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</si>
  <si>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</si>
  <si>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</si>
  <si>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</si>
  <si>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</si>
  <si>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</si>
  <si>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</si>
  <si>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</si>
  <si>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</si>
  <si>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</si>
  <si>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</si>
  <si>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</si>
  <si>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</si>
  <si>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</si>
  <si>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</si>
  <si>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</si>
  <si>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</si>
  <si>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</si>
  <si>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</si>
  <si>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</si>
  <si>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</si>
  <si>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</si>
  <si>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</si>
  <si>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</si>
  <si>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</si>
  <si>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</si>
  <si>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</si>
  <si>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</si>
  <si>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</si>
  <si>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</si>
  <si>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</si>
  <si>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</si>
  <si>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</si>
  <si>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</si>
  <si>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</si>
  <si>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</si>
  <si>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</si>
  <si>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</si>
  <si>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</si>
  <si>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</si>
  <si>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</si>
  <si>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</si>
  <si>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</si>
  <si>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</si>
  <si>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</si>
  <si>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</si>
  <si>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</si>
  <si>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</si>
  <si>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</si>
  <si>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</si>
  <si>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</si>
  <si>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</si>
  <si>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</si>
  <si>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</si>
  <si>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</si>
  <si>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</si>
  <si>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</si>
  <si>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</si>
  <si>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</si>
  <si>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</si>
  <si>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</si>
  <si>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</si>
  <si>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</si>
  <si>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</si>
  <si>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</si>
  <si>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</si>
  <si>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</si>
  <si>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</si>
  <si>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</si>
  <si>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</si>
  <si>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</si>
  <si>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</si>
  <si>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</si>
  <si>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</si>
  <si>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</si>
  <si>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</si>
  <si>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</si>
  <si>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</si>
  <si>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</si>
  <si>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</si>
  <si>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</si>
  <si>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</si>
  <si>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</si>
  <si>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</si>
  <si>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</si>
  <si>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</si>
  <si>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</si>
  <si>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</si>
  <si>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</si>
  <si>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</si>
  <si>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</si>
  <si>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</si>
  <si>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</si>
  <si>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</si>
  <si>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</si>
  <si>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</si>
  <si>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</si>
  <si>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</si>
  <si>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</si>
  <si>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</si>
  <si>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</si>
  <si>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</si>
  <si>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</si>
  <si>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</si>
  <si>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</si>
  <si>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</si>
  <si>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</si>
  <si>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</si>
  <si>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</si>
  <si>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</si>
  <si>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</si>
  <si>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</si>
  <si>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</si>
  <si>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</si>
  <si>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</si>
  <si>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</si>
  <si>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</si>
  <si>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</si>
  <si>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</si>
  <si>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</si>
  <si>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</si>
  <si>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</si>
  <si>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</si>
  <si>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</si>
  <si>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</si>
  <si>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</si>
  <si>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</si>
  <si>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</si>
  <si>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</si>
  <si>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</si>
  <si>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</si>
  <si>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</si>
  <si>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</si>
  <si>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</si>
  <si>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</si>
  <si>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</si>
  <si>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</si>
  <si>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</si>
  <si>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</si>
  <si>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</si>
  <si>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</si>
  <si>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</si>
  <si>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</si>
  <si>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</si>
  <si>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</si>
  <si>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</si>
  <si>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</si>
  <si>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</si>
  <si>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</si>
  <si>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</si>
  <si>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</si>
  <si>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</si>
  <si>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</si>
  <si>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</si>
  <si>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</si>
  <si>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</si>
  <si>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</si>
  <si>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</si>
  <si>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</si>
  <si>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</si>
  <si>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</si>
  <si>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</si>
  <si>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</si>
  <si>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</si>
  <si>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</si>
  <si>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</si>
  <si>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</si>
  <si>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</si>
  <si>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</si>
  <si>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</si>
  <si>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</si>
  <si>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</si>
  <si>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</si>
  <si>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</si>
  <si>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</si>
  <si>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</si>
  <si>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</si>
  <si>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</si>
  <si>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</si>
  <si>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</si>
  <si>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</si>
  <si>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</si>
  <si>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</si>
  <si>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</si>
  <si>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</si>
  <si>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</si>
  <si>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</si>
  <si>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</si>
  <si>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</si>
  <si>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</si>
  <si>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</si>
  <si>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</si>
  <si>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</si>
  <si>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</si>
  <si>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</si>
  <si>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</si>
  <si>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</si>
  <si>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</si>
  <si>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</si>
  <si>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</si>
  <si>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</si>
  <si>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</si>
  <si>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</si>
  <si>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</si>
  <si>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</si>
  <si>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</si>
  <si>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</si>
  <si>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</si>
  <si>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</si>
  <si>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</si>
  <si>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</si>
  <si>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</si>
  <si>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</si>
  <si>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</si>
  <si>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</si>
  <si>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</si>
  <si>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</si>
  <si>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</si>
  <si>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</si>
  <si>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</si>
  <si>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</si>
  <si>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</si>
  <si>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</si>
  <si>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</si>
  <si>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</si>
  <si>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</si>
  <si>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</si>
  <si>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</si>
  <si>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</si>
  <si>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</si>
  <si>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</si>
  <si>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</si>
  <si>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</si>
  <si>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</si>
  <si>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</si>
  <si>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</si>
  <si>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</si>
  <si>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</si>
  <si>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</si>
  <si>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</si>
  <si>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</si>
  <si>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</si>
  <si>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</si>
  <si>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</si>
  <si>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</si>
  <si>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</si>
  <si>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</si>
  <si>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</si>
  <si>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</si>
  <si>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</si>
  <si>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</si>
  <si>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</si>
  <si>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</si>
  <si>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</si>
  <si>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</si>
  <si>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</si>
  <si>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</si>
  <si>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</si>
  <si>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</si>
  <si>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</si>
  <si>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</si>
  <si>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</si>
  <si>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</si>
  <si>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</si>
  <si>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</si>
  <si>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</si>
  <si>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</si>
  <si>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</si>
  <si>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</si>
  <si>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</si>
  <si>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</si>
  <si>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</si>
  <si>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</si>
  <si>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</si>
  <si>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</si>
  <si>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</si>
  <si>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</si>
  <si>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</si>
  <si>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</si>
  <si>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</si>
  <si>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</si>
  <si>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</si>
  <si>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</si>
  <si>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</si>
  <si>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</si>
  <si>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</si>
  <si>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</si>
  <si>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</si>
  <si>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</si>
  <si>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</si>
  <si>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</si>
  <si>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</si>
  <si>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</si>
  <si>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</si>
  <si>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</si>
  <si>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</si>
  <si>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</si>
  <si>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</si>
  <si>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</si>
  <si>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</si>
  <si>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</si>
  <si>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</si>
  <si>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</si>
  <si>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</si>
  <si>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</si>
  <si>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</si>
  <si>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</si>
  <si>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</si>
  <si>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</si>
  <si>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</si>
  <si>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</si>
  <si>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</si>
  <si>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</si>
  <si>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</si>
  <si>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</si>
  <si>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</si>
  <si>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</si>
  <si>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</si>
  <si>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</si>
  <si>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</si>
  <si>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</si>
  <si>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</si>
  <si>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</si>
  <si>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</si>
  <si>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</si>
  <si>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</si>
  <si>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</si>
  <si>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</si>
  <si>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</si>
  <si>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</si>
  <si>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</si>
  <si>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</si>
  <si>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</si>
  <si>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</si>
  <si>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</si>
  <si>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</si>
  <si>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</si>
  <si>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</si>
  <si>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</si>
  <si>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</si>
  <si>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</si>
  <si>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</si>
  <si>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</si>
  <si>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</si>
  <si>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</si>
  <si>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</si>
  <si>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</si>
  <si>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</si>
  <si>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</si>
  <si>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</si>
  <si>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</si>
  <si>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</si>
  <si>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</si>
  <si>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</si>
  <si>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</si>
  <si>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</si>
  <si>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</si>
  <si>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</si>
  <si>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</si>
  <si>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</si>
  <si>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</si>
  <si>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</si>
  <si>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</si>
  <si>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</si>
  <si>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</si>
  <si>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</si>
  <si>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</si>
  <si>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</si>
  <si>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</si>
  <si>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</si>
  <si>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</si>
  <si>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</si>
  <si>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</si>
  <si>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</si>
  <si>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</si>
  <si>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</si>
  <si>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</si>
  <si>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</si>
  <si>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</si>
  <si>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</si>
  <si>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</si>
  <si>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</si>
  <si>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</si>
  <si>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</si>
  <si>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</si>
  <si>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</si>
  <si>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</si>
  <si>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</si>
  <si>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</si>
  <si>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</si>
  <si>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</si>
  <si>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</si>
  <si>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</si>
  <si>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</si>
  <si>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</si>
  <si>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</si>
  <si>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</si>
  <si>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</si>
  <si>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</si>
  <si>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</si>
  <si>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</si>
  <si>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</si>
  <si>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</si>
  <si>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</si>
  <si>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</si>
  <si>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</si>
  <si>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</si>
  <si>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</si>
  <si>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</si>
  <si>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</si>
  <si>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</si>
  <si>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</si>
  <si>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</si>
  <si>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</si>
  <si>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</si>
  <si>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</si>
  <si>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</si>
  <si>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</si>
  <si>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</si>
  <si>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</si>
  <si>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</si>
  <si>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</si>
  <si>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</si>
  <si>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</si>
  <si>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</si>
  <si>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</si>
  <si>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</si>
  <si>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</si>
  <si>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</si>
  <si>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</si>
  <si>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</si>
  <si>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</si>
  <si>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</si>
  <si>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</si>
  <si>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</si>
  <si>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</si>
  <si>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</si>
  <si>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</si>
  <si>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</si>
  <si>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</si>
  <si>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</si>
  <si>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</si>
  <si>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</si>
  <si>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</si>
  <si>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</si>
  <si>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</si>
  <si>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</si>
  <si>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</si>
  <si>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</si>
  <si>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</si>
  <si>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</si>
  <si>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</si>
  <si>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</si>
  <si>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</si>
  <si>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</si>
  <si>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</si>
  <si>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</si>
  <si>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</si>
  <si>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</si>
  <si>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</si>
  <si>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</si>
  <si>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</si>
  <si>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</si>
  <si>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</si>
  <si>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</si>
  <si>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</si>
  <si>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</si>
  <si>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</si>
  <si>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</si>
  <si>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</si>
  <si>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</si>
  <si>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</si>
  <si>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</si>
  <si>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</si>
  <si>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</si>
  <si>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</si>
  <si>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</si>
  <si>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</si>
  <si>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</si>
  <si>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</si>
  <si>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</si>
  <si>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</si>
  <si>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</si>
  <si>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</si>
  <si>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</si>
  <si>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</si>
  <si>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</si>
  <si>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</si>
  <si>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</si>
  <si>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</si>
  <si>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</si>
  <si>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</si>
  <si>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</si>
  <si>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</si>
  <si>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</si>
  <si>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</si>
  <si>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</si>
  <si>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</si>
  <si>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</si>
  <si>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</si>
  <si>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</si>
  <si>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</si>
  <si>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</si>
  <si>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</si>
  <si>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</si>
  <si>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</si>
  <si>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</si>
  <si>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</si>
  <si>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</si>
  <si>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</si>
  <si>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</si>
  <si>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</si>
  <si>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</si>
  <si>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</si>
  <si>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</si>
  <si>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</si>
  <si>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</si>
  <si>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</si>
  <si>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</si>
  <si>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</si>
  <si>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</si>
  <si>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</si>
  <si>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</si>
  <si>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</si>
  <si>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</si>
  <si>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</si>
  <si>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</si>
  <si>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</si>
  <si>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</si>
  <si>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</si>
  <si>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</si>
  <si>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</si>
  <si>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</si>
  <si>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</si>
  <si>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</si>
  <si>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</si>
  <si>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</si>
  <si>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</si>
  <si>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</si>
  <si>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</si>
  <si>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</si>
  <si>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</si>
  <si>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</si>
  <si>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</si>
  <si>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</si>
  <si>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</si>
  <si>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</si>
  <si>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</si>
  <si>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</si>
  <si>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</si>
  <si>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</si>
  <si>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</si>
  <si>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</si>
  <si>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</si>
  <si>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</si>
  <si>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</si>
  <si>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</si>
  <si>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</si>
  <si>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</si>
  <si>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</si>
  <si>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</si>
  <si>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</si>
  <si>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</si>
  <si>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</si>
  <si>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</si>
  <si>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</si>
  <si>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</si>
  <si>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</si>
  <si>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</si>
  <si>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</si>
  <si>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</si>
  <si>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</si>
  <si>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</si>
  <si>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</si>
  <si>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</si>
  <si>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</si>
  <si>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</si>
  <si>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</si>
  <si>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</si>
  <si>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</si>
  <si>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</si>
  <si>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</si>
  <si>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</si>
  <si>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</si>
  <si>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</si>
  <si>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</si>
  <si>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</si>
  <si>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</si>
  <si>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</si>
  <si>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</si>
  <si>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</si>
  <si>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</si>
  <si>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</si>
  <si>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</si>
  <si>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</si>
  <si>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</si>
  <si>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</si>
  <si>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</si>
  <si>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</si>
  <si>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</si>
  <si>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</si>
  <si>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</si>
  <si>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</si>
  <si>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</si>
  <si>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</si>
  <si>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</si>
  <si>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</si>
  <si>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</si>
  <si>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</si>
  <si>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</si>
  <si>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</si>
  <si>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</si>
  <si>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</si>
  <si>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</si>
  <si>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</si>
  <si>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</si>
  <si>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</si>
  <si>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</si>
  <si>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</si>
  <si>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</si>
  <si>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</si>
  <si>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</si>
  <si>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</si>
  <si>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</si>
  <si>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</si>
  <si>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</si>
  <si>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</si>
  <si>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</si>
  <si>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</si>
  <si>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</si>
  <si>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</si>
  <si>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</si>
  <si>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</si>
  <si>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</si>
  <si>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</si>
  <si>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</si>
  <si>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</si>
  <si>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</si>
  <si>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</si>
  <si>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</si>
  <si>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</si>
  <si>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</si>
  <si>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</si>
  <si>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</si>
  <si>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</si>
  <si>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</si>
  <si>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</si>
  <si>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</si>
  <si>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</si>
  <si>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</si>
  <si>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</si>
  <si>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</si>
  <si>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</si>
  <si>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</si>
  <si>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</si>
  <si>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</si>
  <si>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</si>
  <si>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</si>
  <si>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</si>
  <si>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</si>
  <si>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</si>
  <si>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</si>
  <si>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</si>
  <si>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</si>
  <si>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</si>
  <si>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</si>
  <si>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</si>
  <si>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</si>
  <si>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</si>
  <si>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</si>
  <si>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</si>
  <si>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</si>
  <si>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</si>
  <si>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</si>
  <si>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</si>
  <si>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</si>
  <si>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</si>
  <si>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</si>
  <si>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</si>
  <si>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</si>
  <si>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</si>
  <si>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</si>
  <si>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</si>
  <si>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</si>
  <si>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</si>
  <si>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</si>
  <si>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</si>
  <si>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</si>
  <si>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</si>
  <si>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</si>
  <si>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</si>
  <si>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</si>
  <si>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</si>
  <si>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</si>
  <si>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</si>
  <si>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</si>
  <si>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</si>
  <si>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</si>
  <si>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</si>
  <si>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</si>
  <si>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</si>
  <si>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</si>
  <si>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</si>
  <si>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</si>
  <si>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</si>
  <si>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</si>
  <si>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</si>
  <si>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</si>
  <si>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</si>
  <si>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</si>
  <si>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</si>
  <si>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</si>
  <si>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</si>
  <si>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</si>
  <si>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</si>
  <si>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</si>
  <si>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</si>
  <si>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</si>
  <si>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</si>
  <si>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</si>
  <si>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</si>
  <si>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</si>
  <si>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</si>
  <si>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</si>
  <si>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</si>
  <si>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</si>
  <si>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</si>
  <si>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</si>
  <si>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</si>
  <si>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</si>
  <si>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</si>
  <si>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</si>
  <si>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</si>
  <si>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</si>
  <si>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</si>
  <si>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</si>
  <si>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</si>
  <si>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</si>
  <si>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</si>
  <si>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</si>
  <si>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</si>
  <si>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</si>
  <si>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</si>
  <si>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</si>
  <si>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</si>
  <si>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</si>
  <si>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</si>
  <si>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</si>
  <si>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</si>
  <si>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</si>
  <si>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</si>
  <si>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</si>
  <si>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</si>
  <si>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</si>
  <si>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</si>
  <si>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</si>
  <si>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</si>
  <si>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</si>
  <si>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</si>
  <si>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</si>
  <si>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</si>
  <si>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</si>
  <si>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</si>
  <si>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</si>
  <si>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</si>
  <si>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</si>
  <si>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</si>
  <si>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</si>
  <si>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</si>
  <si>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</si>
  <si>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</si>
  <si>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</si>
  <si>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</si>
  <si>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</si>
  <si>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</si>
  <si>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</si>
  <si>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</si>
  <si>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</si>
  <si>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</si>
  <si>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</si>
  <si>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</si>
  <si>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</si>
  <si>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</si>
  <si>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</si>
  <si>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</si>
  <si>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</si>
  <si>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</si>
  <si>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</si>
  <si>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</si>
  <si>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</si>
  <si>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</si>
  <si>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</si>
  <si>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</si>
  <si>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</si>
  <si>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</si>
  <si>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</si>
  <si>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</si>
  <si>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</si>
  <si>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</si>
  <si>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</si>
  <si>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</si>
  <si>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</si>
  <si>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</si>
  <si>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</si>
  <si>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</si>
  <si>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</si>
  <si>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</si>
  <si>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</si>
  <si>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</si>
  <si>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</si>
  <si>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</si>
  <si>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</si>
  <si>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</si>
  <si>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</si>
  <si>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</si>
  <si>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</si>
  <si>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</si>
  <si>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</si>
  <si>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</si>
  <si>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</si>
  <si>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</si>
  <si>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</si>
  <si>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</si>
  <si>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</si>
  <si>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</si>
  <si>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</si>
  <si>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</si>
  <si>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</si>
  <si>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</si>
  <si>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</si>
  <si>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</si>
  <si>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</si>
  <si>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</si>
  <si>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</si>
  <si>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</si>
  <si>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</si>
  <si>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</si>
  <si>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</si>
  <si>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</si>
  <si>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</si>
  <si>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</si>
  <si>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</si>
  <si>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</si>
  <si>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</si>
  <si>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</si>
  <si>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</si>
  <si>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</si>
  <si>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</si>
  <si>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</si>
  <si>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</si>
  <si>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</si>
  <si>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</si>
  <si>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</si>
  <si>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</si>
  <si>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</si>
  <si>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</si>
  <si>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</si>
  <si>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</si>
  <si>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</si>
  <si>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</si>
  <si>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</si>
  <si>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</si>
  <si>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</si>
  <si>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</si>
  <si>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</si>
  <si>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</si>
  <si>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</si>
  <si>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</si>
  <si>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</si>
  <si>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</si>
  <si>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</si>
  <si>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</si>
  <si>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</si>
  <si>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</si>
  <si>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</si>
  <si>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</si>
  <si>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</si>
  <si>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</si>
  <si>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</si>
  <si>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</si>
  <si>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</si>
  <si>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</si>
  <si>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</si>
  <si>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</si>
  <si>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</si>
  <si>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</si>
  <si>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</si>
  <si>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</si>
  <si>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</si>
  <si>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</si>
  <si>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</si>
  <si>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</si>
  <si>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</si>
  <si>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</si>
  <si>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</si>
  <si>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</si>
  <si>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</si>
  <si>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</si>
  <si>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</si>
  <si>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</si>
  <si>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</si>
  <si>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</si>
  <si>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</si>
  <si>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</si>
  <si>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</si>
  <si>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</si>
  <si>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</si>
  <si>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</si>
  <si>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</si>
  <si>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</si>
  <si>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</si>
  <si>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</si>
  <si>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</si>
  <si>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</si>
  <si>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</si>
  <si>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</si>
  <si>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</si>
  <si>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</si>
  <si>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</si>
  <si>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</si>
  <si>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</si>
  <si>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</si>
  <si>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</si>
  <si>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</si>
  <si>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</si>
  <si>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</si>
  <si>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</si>
  <si>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</si>
  <si>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</si>
  <si>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</si>
  <si>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</si>
  <si>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</si>
  <si>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</si>
  <si>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</si>
  <si>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</si>
  <si>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</si>
  <si>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</si>
  <si>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</si>
  <si>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</si>
  <si>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</si>
  <si>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</si>
  <si>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</si>
  <si>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</si>
  <si>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</si>
  <si>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</si>
  <si>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</si>
  <si>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</si>
  <si>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</si>
  <si>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</si>
  <si>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</si>
  <si>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</si>
  <si>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</si>
  <si>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</si>
  <si>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</si>
  <si>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</si>
  <si>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</si>
  <si>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</si>
  <si>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</si>
  <si>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</si>
  <si>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</si>
  <si>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</si>
  <si>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</si>
  <si>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</si>
  <si>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</si>
  <si>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</si>
  <si>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</si>
  <si>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</si>
  <si>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</si>
  <si>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</si>
  <si>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</si>
  <si>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</si>
  <si>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</si>
  <si>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</si>
  <si>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</si>
  <si>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</si>
  <si>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</si>
  <si>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</si>
  <si>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</si>
  <si>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</si>
  <si>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</si>
  <si>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</si>
  <si>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</si>
  <si>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</si>
  <si>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</si>
  <si>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</si>
  <si>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</si>
  <si>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</si>
  <si>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</si>
  <si>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</si>
  <si>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</si>
  <si>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</si>
  <si>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</si>
  <si>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</si>
  <si>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</si>
  <si>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</si>
  <si>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</si>
  <si>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</si>
  <si>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</si>
  <si>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</si>
  <si>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</si>
  <si>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</si>
  <si>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</si>
  <si>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</si>
  <si>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</si>
  <si>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</si>
  <si>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</si>
  <si>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</si>
  <si>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</si>
  <si>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</si>
  <si>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</si>
  <si>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</si>
  <si>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</si>
  <si>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</si>
  <si>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</si>
  <si>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</si>
  <si>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</si>
  <si>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</si>
  <si>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</si>
  <si>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</si>
  <si>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</si>
  <si>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</si>
  <si>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</si>
  <si>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</si>
  <si>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</si>
  <si>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</si>
  <si>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</si>
  <si>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</si>
  <si>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</si>
  <si>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</si>
  <si>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</si>
  <si>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</si>
  <si>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</si>
  <si>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</si>
  <si>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</si>
  <si>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</si>
  <si>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</si>
  <si>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</si>
  <si>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</si>
  <si>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</si>
  <si>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</si>
  <si>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</si>
  <si>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</si>
  <si>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</si>
  <si>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</si>
  <si>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</si>
  <si>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</si>
  <si>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</si>
  <si>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</si>
  <si>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</si>
  <si>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</si>
  <si>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</si>
  <si>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</si>
  <si>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</si>
  <si>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</si>
  <si>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</si>
  <si>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</si>
  <si>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</si>
  <si>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</si>
  <si>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</si>
  <si>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</si>
  <si>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</si>
  <si>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</si>
  <si>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</si>
  <si>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</si>
  <si>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</si>
  <si>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</si>
  <si>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</si>
  <si>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</si>
  <si>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</si>
  <si>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</si>
  <si>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</si>
  <si>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</si>
  <si>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</si>
  <si>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</si>
  <si>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</si>
  <si>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</si>
  <si>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</si>
  <si>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</si>
  <si>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</si>
  <si>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</si>
  <si>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</si>
  <si>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</si>
  <si>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</si>
  <si>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</si>
  <si>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</si>
  <si>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</si>
  <si>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</si>
  <si>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</si>
  <si>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</si>
  <si>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</si>
  <si>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</si>
  <si>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</si>
  <si>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</si>
  <si>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</si>
  <si>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</si>
  <si>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</si>
  <si>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</si>
  <si>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</si>
  <si>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</si>
  <si>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</si>
  <si>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</si>
  <si>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</si>
  <si>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</si>
  <si>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</si>
  <si>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</si>
  <si>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</si>
  <si>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</si>
  <si>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</si>
  <si>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</si>
  <si>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</si>
  <si>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</si>
  <si>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</si>
  <si>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</si>
  <si>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</si>
  <si>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</si>
  <si>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</si>
  <si>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</si>
  <si>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</si>
  <si>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</si>
  <si>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</si>
  <si>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</si>
  <si>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</si>
  <si>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</si>
  <si>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</si>
  <si>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</si>
  <si>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</si>
  <si>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</si>
  <si>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</si>
  <si>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</si>
  <si>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</si>
  <si>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</si>
  <si>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</si>
  <si>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</si>
  <si>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</si>
  <si>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</si>
  <si>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</si>
  <si>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</si>
  <si>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</si>
  <si>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</si>
  <si>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</si>
  <si>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</si>
  <si>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</si>
  <si>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</si>
  <si>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</si>
  <si>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</si>
  <si>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</si>
  <si>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</si>
  <si>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</si>
  <si>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</si>
  <si>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</si>
  <si>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</si>
  <si>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</si>
  <si>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</si>
  <si>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</si>
  <si>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</si>
  <si>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</si>
  <si>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</si>
  <si>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</si>
  <si>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</si>
  <si>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</si>
  <si>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</si>
  <si>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</si>
  <si>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</si>
  <si>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</si>
  <si>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</si>
  <si>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</si>
  <si>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</si>
  <si>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</si>
  <si>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</si>
  <si>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</si>
  <si>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</si>
  <si>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</si>
  <si>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</si>
  <si>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</si>
  <si>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</si>
  <si>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</si>
  <si>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</si>
  <si>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</si>
  <si>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</si>
  <si>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</si>
  <si>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</si>
  <si>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</si>
  <si>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</si>
  <si>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</si>
  <si>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</si>
  <si>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</si>
  <si>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</si>
  <si>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</si>
  <si>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</si>
  <si>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</si>
  <si>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</si>
  <si>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</si>
  <si>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</si>
  <si>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</si>
  <si>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</si>
  <si>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</si>
  <si>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</si>
  <si>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</si>
  <si>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</si>
  <si>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</si>
  <si>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</si>
  <si>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</si>
  <si>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</si>
  <si>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</si>
  <si>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</si>
  <si>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</si>
  <si>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</si>
  <si>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</si>
  <si>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</si>
  <si>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</si>
  <si>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</si>
  <si>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</si>
  <si>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</si>
  <si>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</si>
  <si>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</si>
  <si>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</si>
  <si>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</si>
  <si>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</si>
  <si>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</si>
  <si>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</si>
  <si>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</si>
  <si>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</si>
  <si>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</si>
  <si>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</si>
  <si>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</si>
  <si>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</si>
  <si>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</si>
  <si>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</si>
  <si>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</si>
  <si>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</si>
  <si>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</si>
  <si>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</si>
  <si>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</si>
  <si>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</si>
  <si>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</si>
  <si>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</si>
  <si>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</si>
  <si>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</si>
  <si>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</si>
  <si>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</si>
  <si>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</si>
  <si>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</si>
  <si>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</si>
  <si>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</si>
  <si>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</si>
  <si>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</si>
  <si>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</si>
  <si>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</si>
  <si>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</si>
  <si>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</si>
  <si>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</si>
  <si>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</si>
  <si>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</si>
  <si>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</si>
  <si>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</si>
  <si>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</si>
  <si>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</si>
  <si>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</si>
  <si>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</si>
  <si>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</si>
  <si>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</si>
  <si>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</si>
  <si>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</si>
  <si>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</si>
  <si>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</si>
  <si>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</si>
  <si>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</si>
  <si>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</si>
  <si>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</si>
  <si>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</si>
  <si>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</si>
  <si>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</si>
  <si>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</si>
  <si>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</si>
  <si>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</si>
  <si>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</si>
  <si>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</si>
  <si>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</si>
  <si>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</si>
  <si>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</si>
  <si>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</si>
  <si>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</si>
  <si>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</si>
  <si>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</si>
  <si>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</si>
  <si>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</si>
  <si>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</si>
  <si>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</si>
  <si>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</si>
  <si>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</si>
  <si>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</si>
  <si>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</si>
  <si>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</si>
  <si>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</si>
  <si>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</si>
  <si>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</si>
  <si>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</si>
  <si>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</si>
  <si>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</si>
  <si>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</si>
  <si>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</si>
  <si>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</si>
  <si>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</si>
  <si>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</si>
  <si>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</si>
  <si>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</si>
  <si>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</si>
  <si>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</si>
  <si>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</si>
  <si>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</si>
  <si>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</si>
  <si>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</si>
  <si>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</si>
  <si>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</si>
  <si>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</si>
  <si>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</si>
  <si>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</si>
  <si>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</si>
  <si>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</si>
  <si>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</si>
  <si>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</si>
  <si>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</si>
  <si>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</si>
  <si>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</si>
  <si>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</si>
  <si>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</si>
  <si>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</si>
  <si>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</si>
  <si>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</si>
  <si>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</si>
  <si>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</si>
  <si>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</si>
  <si>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</si>
  <si>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</si>
  <si>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</si>
  <si>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</si>
  <si>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</si>
  <si>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</si>
  <si>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</si>
  <si>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</si>
  <si>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</si>
  <si>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</si>
  <si>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</si>
  <si>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</si>
  <si>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</si>
  <si>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</si>
  <si>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</si>
  <si>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</si>
  <si>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</si>
  <si>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</si>
  <si>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</si>
  <si>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</si>
  <si>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</si>
  <si>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</si>
  <si>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</si>
  <si>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</si>
  <si>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</si>
  <si>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</si>
  <si>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</si>
  <si>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</si>
  <si>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</si>
  <si>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</si>
  <si>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</si>
  <si>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</si>
  <si>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</si>
  <si>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</si>
  <si>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</si>
  <si>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</si>
  <si>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</si>
  <si>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</si>
  <si>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</si>
  <si>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</si>
  <si>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</si>
  <si>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</si>
  <si>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</si>
  <si>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</si>
  <si>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</si>
  <si>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</si>
  <si>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</si>
  <si>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</si>
  <si>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</si>
  <si>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</si>
  <si>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</si>
  <si>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</si>
  <si>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</si>
  <si>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</si>
  <si>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</si>
  <si>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</si>
  <si>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</si>
  <si>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</si>
  <si>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</si>
  <si>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</si>
  <si>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</si>
  <si>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</si>
  <si>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</si>
  <si>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</si>
  <si>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</si>
  <si>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</si>
  <si>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</si>
  <si>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</si>
  <si>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</si>
  <si>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</si>
  <si>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</si>
  <si>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</si>
  <si>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</si>
  <si>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</si>
  <si>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</si>
  <si>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</si>
  <si>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</si>
  <si>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</si>
  <si>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</si>
  <si>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</si>
  <si>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</si>
  <si>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</si>
  <si>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</si>
  <si>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</si>
  <si>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</si>
  <si>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</si>
  <si>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</si>
  <si>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</si>
  <si>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</si>
  <si>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</si>
  <si>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</si>
  <si>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</si>
  <si>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</si>
  <si>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</si>
  <si>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</si>
  <si>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</si>
  <si>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</si>
  <si>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</si>
  <si>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</si>
  <si>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</si>
  <si>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</si>
  <si>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</si>
  <si>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</si>
  <si>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</si>
  <si>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</si>
  <si>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</si>
  <si>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</si>
  <si>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</si>
  <si>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</si>
  <si>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</si>
  <si>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</si>
  <si>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</si>
  <si>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</si>
  <si>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</si>
  <si>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</si>
  <si>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</si>
  <si>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</si>
  <si>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</si>
  <si>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</si>
  <si>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</si>
  <si>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</si>
  <si>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</si>
  <si>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</si>
  <si>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</si>
  <si>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</si>
  <si>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</si>
  <si>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</si>
  <si>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</si>
  <si>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</si>
  <si>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</si>
  <si>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</si>
  <si>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</si>
  <si>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</si>
  <si>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</si>
  <si>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</si>
  <si>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</si>
  <si>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</si>
  <si>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</si>
  <si>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</si>
  <si>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</si>
  <si>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</si>
  <si>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</si>
  <si>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</si>
  <si>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</si>
  <si>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</si>
  <si>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</si>
  <si>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</si>
  <si>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</si>
  <si>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</si>
  <si>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</si>
  <si>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</si>
  <si>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</si>
  <si>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</si>
  <si>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</si>
  <si>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</si>
  <si>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</si>
  <si>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</si>
  <si>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</si>
  <si>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</si>
  <si>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</si>
  <si>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</si>
  <si>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</si>
  <si>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</si>
  <si>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</si>
  <si>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</si>
  <si>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</si>
  <si>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</si>
  <si>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</si>
  <si>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</si>
  <si>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</si>
  <si>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</si>
  <si>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</si>
  <si>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</si>
  <si>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</si>
  <si>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</si>
  <si>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</si>
  <si>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</si>
  <si>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</si>
  <si>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</si>
  <si>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</si>
  <si>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</si>
  <si>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</si>
  <si>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</si>
  <si>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</si>
  <si>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</si>
  <si>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</si>
  <si>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</si>
  <si>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</si>
  <si>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</si>
  <si>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</si>
  <si>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</si>
  <si>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</si>
  <si>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</si>
  <si>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</si>
  <si>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</si>
  <si>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</si>
  <si>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</si>
  <si>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</si>
  <si>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</si>
  <si>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</si>
  <si>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</si>
  <si>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</si>
  <si>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</si>
  <si>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</si>
  <si>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</si>
  <si>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</si>
  <si>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</si>
  <si>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</si>
  <si>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</si>
  <si>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</si>
  <si>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</si>
  <si>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</si>
  <si>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</si>
  <si>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</si>
  <si>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</si>
  <si>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</si>
  <si>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</si>
  <si>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</si>
  <si>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</si>
  <si>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</si>
  <si>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</si>
  <si>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</si>
  <si>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</si>
  <si>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</si>
  <si>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</si>
  <si>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</si>
  <si>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</si>
  <si>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</si>
  <si>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</si>
  <si>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</si>
  <si>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</si>
  <si>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</si>
  <si>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</si>
  <si>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</si>
  <si>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</si>
  <si>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</si>
  <si>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</si>
  <si>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</si>
  <si>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</si>
  <si>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</si>
  <si>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</si>
  <si>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</si>
  <si>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</si>
  <si>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</si>
  <si>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</si>
  <si>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</si>
  <si>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</si>
  <si>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</si>
  <si>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</si>
  <si>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</si>
  <si>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</si>
  <si>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</si>
  <si>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</si>
  <si>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</si>
  <si>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</si>
  <si>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</si>
  <si>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</si>
  <si>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</si>
  <si>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</si>
  <si>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</si>
  <si>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</si>
  <si>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</si>
  <si>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</si>
  <si>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</si>
  <si>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</si>
  <si>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</si>
  <si>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</si>
  <si>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</si>
  <si>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</si>
  <si>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</si>
  <si>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</si>
  <si>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</si>
  <si>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</si>
  <si>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</si>
  <si>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</si>
  <si>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</si>
  <si>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</si>
  <si>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</si>
  <si>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</si>
  <si>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</si>
  <si>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</si>
  <si>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</si>
  <si>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</si>
  <si>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</si>
  <si>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</si>
  <si>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</si>
  <si>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</si>
  <si>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</si>
  <si>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</si>
  <si>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</si>
  <si>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</si>
  <si>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</si>
  <si>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</si>
  <si>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</si>
  <si>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</si>
  <si>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</si>
  <si>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</si>
  <si>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</si>
  <si>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</si>
  <si>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</si>
  <si>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</si>
  <si>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</si>
  <si>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</si>
  <si>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</si>
  <si>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</si>
  <si>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</si>
  <si>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</si>
  <si>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</si>
  <si>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</si>
  <si>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</si>
  <si>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</si>
  <si>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</si>
  <si>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</si>
  <si>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</si>
  <si>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</si>
  <si>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</si>
  <si>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</si>
  <si>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</si>
  <si>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</si>
  <si>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</si>
  <si>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</si>
  <si>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</si>
  <si>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</si>
  <si>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</si>
  <si>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</si>
  <si>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</si>
  <si>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</si>
  <si>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</si>
  <si>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</si>
  <si>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</si>
  <si>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</si>
  <si>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</si>
  <si>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</si>
  <si>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</si>
  <si>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</si>
  <si>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</si>
  <si>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</si>
  <si>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</si>
  <si>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</si>
  <si>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</si>
  <si>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</si>
  <si>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</si>
  <si>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</si>
  <si>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</si>
  <si>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</si>
  <si>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</si>
  <si>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</si>
  <si>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</si>
  <si>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</si>
  <si>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</si>
  <si>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</si>
  <si>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</si>
  <si>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</si>
  <si>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</si>
  <si>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</si>
  <si>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</si>
  <si>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</si>
  <si>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</si>
  <si>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</si>
  <si>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</si>
  <si>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</si>
  <si>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</si>
  <si>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</si>
  <si>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</si>
  <si>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</si>
  <si>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</si>
  <si>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</si>
  <si>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</si>
  <si>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</si>
  <si>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</si>
  <si>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</si>
  <si>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</si>
  <si>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</si>
  <si>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</si>
  <si>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</si>
  <si>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</si>
  <si>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</si>
  <si>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</si>
  <si>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</si>
  <si>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</si>
  <si>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</si>
  <si>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</si>
  <si>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</si>
  <si>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</si>
  <si>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</si>
  <si>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</si>
  <si>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</si>
  <si>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</si>
  <si>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</si>
  <si>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</si>
  <si>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</si>
  <si>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</si>
  <si>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</si>
  <si>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</si>
  <si>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</si>
  <si>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</si>
  <si>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</si>
  <si>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</si>
  <si>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</si>
  <si>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</si>
  <si>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</si>
  <si>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</si>
  <si>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</si>
  <si>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</si>
  <si>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</si>
  <si>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</si>
  <si>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</si>
  <si>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</si>
  <si>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</si>
  <si>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</si>
  <si>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</si>
  <si>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</si>
  <si>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</si>
  <si>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</si>
  <si>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</si>
  <si>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</si>
  <si>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</si>
  <si>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</si>
  <si>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</si>
  <si>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</si>
  <si>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</si>
  <si>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</si>
  <si>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</si>
  <si>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</si>
  <si>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</si>
  <si>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</si>
  <si>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</si>
  <si>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</si>
  <si>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</si>
  <si>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</si>
  <si>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</si>
  <si>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</si>
  <si>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</si>
  <si>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</si>
  <si>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</si>
  <si>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</si>
  <si>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</si>
  <si>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</si>
  <si>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</si>
  <si>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</si>
  <si>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</si>
  <si>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</si>
  <si>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</si>
  <si>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</si>
  <si>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</si>
  <si>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</si>
  <si>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</si>
  <si>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</si>
  <si>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</si>
  <si>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</si>
  <si>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</si>
  <si>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</si>
  <si>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</si>
  <si>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</si>
  <si>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</si>
  <si>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</si>
  <si>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</si>
  <si>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</si>
  <si>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</si>
  <si>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</si>
  <si>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</si>
  <si>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</si>
  <si>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</si>
  <si>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</si>
  <si>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</si>
  <si>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</si>
  <si>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</si>
  <si>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</si>
  <si>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</si>
  <si>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</si>
  <si>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</si>
  <si>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</si>
  <si>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</si>
  <si>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</si>
  <si>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</si>
  <si>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</si>
  <si>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</si>
  <si>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</si>
  <si>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</si>
  <si>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</si>
  <si>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</si>
  <si>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</si>
  <si>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</si>
  <si>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</si>
  <si>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</si>
  <si>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</si>
  <si>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</si>
  <si>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</si>
  <si>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</si>
  <si>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</si>
  <si>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</si>
  <si>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</si>
  <si>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</si>
  <si>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</si>
  <si>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</si>
  <si>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</si>
  <si>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</si>
  <si>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</si>
  <si>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</si>
  <si>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</si>
  <si>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</si>
  <si>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</si>
  <si>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</si>
  <si>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</si>
  <si>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</si>
  <si>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</si>
  <si>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</si>
  <si>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</si>
  <si>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</si>
  <si>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</si>
  <si>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</si>
  <si>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</si>
  <si>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</si>
  <si>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</si>
  <si>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</si>
  <si>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</si>
  <si>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</si>
  <si>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</si>
  <si>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</si>
  <si>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</si>
  <si>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</si>
  <si>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</si>
  <si>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</si>
  <si>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</si>
  <si>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</si>
  <si>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</si>
  <si>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</si>
  <si>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</si>
  <si>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</si>
  <si>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</si>
  <si>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</si>
  <si>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</si>
  <si>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</si>
  <si>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</si>
  <si>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</si>
  <si>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</si>
  <si>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</si>
  <si>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</si>
  <si>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</si>
  <si>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</si>
  <si>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</si>
  <si>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</si>
  <si>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</si>
  <si>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</si>
  <si>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</si>
  <si>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</si>
  <si>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</si>
  <si>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</si>
  <si>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</si>
  <si>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</si>
  <si>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</si>
  <si>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</si>
  <si>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</si>
  <si>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</si>
  <si>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</si>
  <si>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</si>
  <si>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</si>
  <si>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</si>
  <si>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</si>
  <si>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</si>
  <si>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</si>
  <si>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</si>
  <si>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</si>
  <si>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</si>
  <si>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</si>
  <si>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</si>
  <si>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</si>
  <si>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</si>
  <si>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</si>
  <si>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</si>
  <si>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</si>
  <si>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</si>
  <si>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</si>
  <si>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</si>
  <si>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</si>
  <si>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</si>
  <si>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</si>
  <si>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</si>
  <si>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</si>
  <si>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</si>
  <si>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</si>
  <si>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</si>
  <si>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</si>
  <si>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</si>
  <si>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</si>
  <si>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</si>
  <si>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</si>
  <si>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</si>
  <si>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</si>
  <si>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</si>
  <si>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</si>
  <si>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</si>
  <si>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</si>
  <si>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</si>
  <si>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</si>
  <si>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</si>
  <si>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</si>
  <si>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</si>
  <si>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</si>
  <si>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</si>
  <si>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</si>
  <si>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</si>
  <si>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</si>
  <si>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</si>
  <si>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</si>
  <si>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</si>
  <si>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</si>
  <si>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</si>
  <si>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</si>
  <si>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</si>
  <si>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</si>
  <si>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</si>
  <si>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</si>
  <si>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</si>
  <si>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</si>
  <si>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</si>
  <si>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</si>
  <si>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</si>
  <si>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</si>
  <si>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</si>
  <si>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</si>
  <si>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</si>
  <si>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</si>
  <si>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</si>
  <si>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</si>
  <si>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</si>
  <si>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</si>
  <si>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</si>
  <si>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</si>
  <si>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</si>
  <si>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</si>
  <si>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</si>
  <si>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</si>
  <si>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</si>
  <si>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</si>
  <si>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</si>
  <si>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</si>
  <si>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</si>
  <si>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</si>
  <si>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</si>
  <si>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</si>
  <si>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</si>
  <si>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</si>
  <si>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</si>
  <si>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</si>
  <si>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</si>
  <si>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</si>
  <si>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</si>
  <si>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</si>
  <si>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</si>
  <si>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</si>
  <si>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</si>
  <si>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</si>
  <si>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</si>
  <si>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</si>
  <si>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</si>
  <si>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</si>
  <si>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</si>
  <si>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</si>
  <si>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</si>
  <si>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</si>
  <si>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</si>
  <si>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</si>
  <si>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</si>
  <si>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</si>
  <si>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</si>
  <si>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</si>
  <si>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</si>
  <si>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</si>
  <si>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</si>
  <si>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</si>
  <si>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</si>
  <si>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</si>
  <si>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</si>
  <si>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</si>
  <si>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</si>
  <si>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</si>
  <si>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</si>
  <si>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</si>
  <si>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</si>
  <si>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</si>
  <si>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</si>
  <si>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</si>
  <si>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</si>
  <si>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</si>
  <si>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</si>
  <si>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</si>
  <si>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</si>
  <si>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</si>
  <si>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</si>
  <si>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</si>
  <si>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</si>
  <si>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</si>
  <si>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</si>
  <si>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</si>
  <si>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</si>
  <si>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</si>
  <si>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</si>
  <si>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</si>
  <si>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</si>
  <si>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</si>
  <si>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</si>
  <si>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</si>
  <si>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</si>
  <si>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</si>
  <si>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</si>
  <si>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</si>
  <si>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</si>
  <si>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</si>
  <si>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</si>
  <si>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</si>
  <si>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</si>
  <si>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</si>
  <si>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</si>
  <si>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</si>
  <si>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</si>
  <si>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</si>
  <si>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</si>
  <si>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</si>
  <si>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</si>
  <si>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</si>
  <si>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</si>
  <si>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</si>
  <si>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</si>
  <si>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</si>
  <si>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</si>
  <si>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</si>
  <si>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</si>
  <si>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</si>
  <si>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</si>
  <si>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</si>
  <si>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</si>
  <si>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</si>
  <si>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</si>
  <si>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</si>
  <si>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</si>
  <si>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</si>
  <si>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</si>
  <si>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</si>
  <si>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</si>
  <si>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</si>
  <si>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</si>
  <si>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</si>
  <si>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</si>
  <si>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</si>
  <si>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</si>
  <si>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</si>
  <si>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</si>
  <si>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</si>
  <si>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</si>
  <si>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</si>
  <si>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</si>
  <si>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</si>
  <si>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</si>
  <si>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</si>
  <si>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</si>
  <si>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</si>
  <si>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</si>
  <si>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</si>
  <si>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</si>
  <si>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</si>
  <si>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</si>
  <si>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</si>
  <si>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</si>
  <si>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</si>
  <si>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</si>
  <si>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</si>
  <si>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</si>
  <si>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</si>
  <si>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</si>
  <si>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</si>
  <si>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</si>
  <si>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</si>
  <si>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</si>
  <si>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</si>
  <si>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</si>
  <si>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</si>
  <si>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</si>
  <si>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</si>
  <si>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</si>
  <si>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</si>
  <si>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</si>
  <si>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</si>
  <si>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</si>
  <si>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</si>
  <si>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</si>
  <si>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</si>
  <si>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</si>
  <si>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</si>
  <si>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</si>
  <si>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</si>
  <si>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</si>
  <si>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</si>
  <si>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</si>
  <si>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</si>
  <si>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</si>
  <si>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</si>
  <si>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</si>
  <si>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</si>
  <si>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</si>
  <si>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</si>
  <si>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</si>
  <si>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</si>
  <si>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</si>
  <si>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</si>
  <si>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</si>
  <si>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</si>
  <si>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</si>
  <si>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</si>
  <si>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</si>
  <si>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</si>
  <si>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</si>
  <si>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</si>
  <si>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</si>
  <si>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</si>
  <si>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</si>
  <si>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</si>
  <si>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</si>
  <si>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</si>
  <si>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</si>
  <si>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</si>
  <si>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</si>
  <si>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</si>
  <si>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</si>
  <si>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</si>
  <si>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</si>
  <si>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</si>
  <si>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</si>
  <si>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</si>
  <si>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</si>
  <si>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</si>
  <si>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</si>
  <si>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</si>
  <si>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</si>
  <si>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</si>
  <si>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</si>
  <si>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</si>
  <si>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</si>
  <si>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</si>
  <si>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</si>
  <si>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</si>
  <si>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</si>
  <si>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</si>
  <si>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</si>
  <si>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</si>
  <si>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</si>
  <si>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</si>
  <si>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</si>
  <si>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</si>
  <si>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</si>
  <si>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</si>
  <si>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</si>
  <si>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</si>
  <si>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</si>
  <si>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</si>
  <si>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</si>
  <si>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</si>
  <si>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</si>
  <si>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</si>
  <si>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</si>
  <si>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</si>
  <si>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</si>
  <si>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</si>
  <si>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</si>
  <si>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</si>
  <si>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</si>
  <si>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</si>
  <si>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</si>
  <si>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</si>
  <si>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</si>
  <si>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</si>
  <si>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</si>
  <si>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</si>
  <si>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</si>
  <si>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</si>
  <si>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</si>
  <si>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</si>
  <si>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</si>
  <si>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</si>
  <si>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</si>
  <si>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</si>
  <si>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</si>
  <si>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</si>
  <si>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</si>
  <si>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</si>
  <si>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</si>
  <si>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</si>
  <si>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</si>
  <si>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</si>
  <si>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</si>
  <si>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</si>
  <si>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</si>
  <si>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</si>
  <si>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</si>
  <si>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</si>
  <si>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</si>
  <si>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</si>
  <si>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</si>
  <si>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</si>
  <si>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</si>
  <si>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</si>
  <si>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</si>
  <si>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</si>
  <si>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</si>
  <si>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</si>
  <si>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</si>
  <si>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</si>
  <si>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</si>
  <si>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</si>
  <si>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</si>
  <si>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</si>
  <si>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</si>
  <si>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</si>
  <si>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</si>
  <si>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</si>
  <si>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</si>
  <si>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</si>
  <si>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</si>
  <si>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</si>
  <si>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</si>
  <si>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</si>
  <si>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</si>
  <si>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</si>
  <si>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</si>
  <si>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</si>
  <si>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</si>
  <si>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</si>
  <si>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</si>
  <si>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</si>
  <si>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</si>
  <si>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</si>
  <si>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</si>
  <si>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</si>
  <si>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</si>
  <si>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</si>
  <si>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</si>
  <si>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</si>
  <si>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</si>
  <si>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</si>
  <si>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</si>
  <si>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</si>
  <si>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</si>
  <si>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</si>
  <si>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</si>
  <si>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</si>
  <si>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</si>
  <si>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</si>
  <si>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</si>
  <si>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</si>
  <si>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</si>
  <si>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</si>
  <si>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</si>
  <si>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</si>
  <si>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</si>
  <si>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</si>
  <si>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</si>
  <si>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</si>
  <si>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</si>
  <si>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</si>
  <si>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</si>
  <si>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</si>
  <si>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</si>
  <si>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</si>
  <si>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</si>
  <si>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</si>
  <si>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</si>
  <si>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</si>
  <si>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</si>
  <si>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</si>
  <si>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</si>
  <si>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</si>
  <si>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</si>
  <si>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</si>
  <si>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</si>
  <si>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</si>
  <si>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</si>
  <si>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</si>
  <si>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</si>
  <si>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</si>
  <si>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</si>
  <si>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</si>
  <si>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</si>
  <si>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</si>
  <si>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</si>
  <si>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</si>
  <si>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</si>
  <si>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</si>
  <si>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</si>
  <si>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</si>
  <si>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</si>
  <si>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</si>
  <si>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</si>
  <si>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</si>
  <si>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</si>
  <si>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</si>
  <si>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</si>
  <si>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</si>
  <si>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</si>
  <si>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</si>
  <si>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</si>
  <si>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</si>
  <si>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</si>
  <si>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</si>
  <si>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</si>
  <si>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</si>
  <si>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</si>
  <si>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</si>
  <si>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</si>
  <si>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</si>
  <si>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</si>
  <si>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</si>
  <si>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</si>
  <si>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</si>
  <si>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</si>
  <si>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</si>
  <si>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</si>
  <si>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</si>
  <si>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</si>
  <si>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</si>
  <si>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</si>
  <si>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</si>
  <si>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</si>
  <si>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</si>
  <si>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</si>
  <si>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</si>
  <si>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</si>
  <si>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</si>
  <si>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</si>
  <si>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</si>
  <si>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</si>
  <si>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</si>
  <si>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</si>
  <si>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</si>
  <si>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</si>
  <si>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</si>
  <si>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</si>
  <si>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</si>
  <si>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</si>
  <si>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</si>
  <si>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</si>
  <si>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</si>
  <si>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</si>
  <si>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</si>
  <si>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</si>
  <si>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</si>
  <si>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</si>
  <si>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</si>
  <si>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</si>
  <si>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</si>
  <si>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</si>
  <si>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</si>
  <si>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</si>
  <si>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</si>
  <si>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</si>
  <si>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</si>
  <si>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</si>
  <si>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</si>
  <si>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</si>
  <si>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</si>
  <si>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</si>
  <si>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</si>
  <si>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</si>
  <si>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</si>
  <si>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</si>
  <si>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</si>
  <si>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</si>
  <si>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</si>
  <si>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</si>
  <si>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</si>
  <si>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</si>
  <si>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</si>
  <si>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</si>
  <si>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</si>
  <si>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</si>
  <si>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</si>
  <si>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</si>
  <si>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</si>
  <si>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</si>
  <si>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</si>
  <si>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</si>
  <si>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</si>
  <si>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</si>
  <si>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</si>
  <si>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</si>
  <si>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</si>
  <si>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</si>
  <si>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</si>
  <si>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</si>
  <si>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</si>
  <si>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</si>
  <si>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</si>
  <si>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</si>
  <si>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</si>
  <si>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</si>
  <si>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</si>
  <si>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</si>
  <si>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</si>
  <si>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</si>
  <si>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</si>
  <si>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</si>
  <si>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</si>
  <si>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</si>
  <si>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</si>
  <si>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</si>
  <si>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</si>
  <si>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</si>
  <si>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</si>
  <si>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</si>
  <si>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</si>
  <si>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</si>
  <si>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</si>
  <si>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</si>
  <si>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</si>
  <si>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</si>
  <si>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</si>
  <si>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</si>
  <si>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</si>
  <si>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</si>
  <si>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</si>
  <si>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</si>
  <si>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</si>
  <si>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</si>
  <si>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</si>
  <si>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</si>
  <si>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</si>
  <si>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</si>
  <si>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</si>
  <si>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</si>
  <si>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</si>
  <si>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</si>
  <si>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</si>
  <si>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</si>
  <si>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</si>
  <si>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</si>
  <si>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</si>
  <si>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</si>
  <si>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</si>
  <si>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</si>
  <si>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</si>
  <si>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</si>
  <si>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</si>
  <si>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</si>
  <si>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</si>
  <si>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</si>
  <si>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</si>
  <si>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</si>
  <si>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</si>
  <si>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</si>
  <si>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</si>
  <si>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</si>
  <si>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</si>
  <si>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</si>
  <si>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</si>
  <si>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</si>
  <si>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</si>
  <si>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</si>
  <si>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</si>
  <si>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</si>
  <si>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</si>
  <si>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</si>
  <si>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</si>
  <si>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</si>
  <si>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</si>
  <si>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</si>
  <si>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</si>
  <si>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</si>
  <si>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</si>
  <si>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</si>
  <si>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</si>
  <si>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</si>
  <si>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</si>
  <si>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</si>
  <si>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</si>
  <si>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</si>
  <si>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</si>
  <si>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</si>
  <si>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</si>
  <si>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</si>
  <si>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</si>
  <si>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</si>
  <si>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</si>
  <si>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</si>
  <si>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</si>
  <si>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</si>
  <si>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</si>
  <si>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</si>
  <si>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</si>
  <si>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</si>
  <si>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</si>
  <si>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</si>
  <si>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</si>
  <si>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</si>
  <si>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</si>
  <si>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</si>
  <si>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</si>
  <si>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</si>
  <si>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</si>
  <si>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</si>
  <si>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</si>
  <si>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</si>
  <si>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</si>
  <si>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</si>
  <si>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</si>
  <si>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</si>
  <si>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</si>
  <si>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</si>
  <si>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</si>
  <si>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</si>
  <si>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</si>
  <si>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</si>
  <si>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</si>
  <si>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</si>
  <si>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</si>
  <si>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</si>
  <si>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</si>
  <si>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</si>
  <si>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</si>
  <si>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</si>
  <si>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</si>
  <si>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</si>
  <si>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</si>
  <si>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</si>
  <si>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</si>
  <si>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</si>
  <si>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</si>
  <si>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</si>
  <si>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</si>
  <si>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</si>
  <si>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</si>
  <si>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</si>
  <si>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</si>
  <si>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</si>
  <si>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</si>
  <si>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</si>
  <si>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</si>
  <si>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</si>
  <si>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</si>
  <si>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</si>
  <si>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</si>
  <si>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</si>
  <si>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</si>
  <si>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</si>
  <si>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</si>
  <si>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</si>
  <si>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</si>
  <si>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</si>
  <si>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</si>
  <si>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</si>
  <si>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</si>
  <si>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</si>
  <si>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</si>
  <si>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</si>
  <si>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</si>
  <si>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</si>
  <si>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</si>
  <si>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</si>
  <si>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</si>
  <si>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</si>
  <si>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</si>
  <si>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</si>
  <si>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</si>
  <si>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</si>
  <si>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</si>
  <si>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</si>
  <si>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</si>
  <si>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</si>
  <si>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</si>
  <si>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</si>
  <si>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</si>
  <si>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</si>
  <si>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</si>
  <si>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</si>
  <si>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</si>
  <si>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</si>
  <si>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</si>
  <si>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</si>
  <si>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</si>
  <si>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</si>
  <si>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</si>
  <si>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</si>
  <si>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</si>
  <si>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</si>
  <si>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</si>
  <si>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</si>
  <si>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</si>
  <si>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</si>
  <si>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</si>
  <si>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</si>
  <si>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</si>
  <si>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</si>
  <si>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</si>
  <si>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</si>
  <si>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</si>
  <si>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</si>
  <si>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</si>
  <si>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</si>
  <si>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</si>
  <si>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</si>
  <si>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</si>
  <si>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</si>
  <si>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</si>
  <si>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</si>
  <si>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</si>
  <si>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</si>
  <si>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</si>
  <si>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</si>
  <si>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</si>
  <si>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</si>
  <si>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</si>
  <si>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</si>
  <si>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</si>
  <si>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</si>
  <si>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</si>
  <si>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</si>
  <si>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</si>
  <si>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</si>
  <si>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</si>
  <si>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</si>
  <si>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</si>
  <si>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</si>
  <si>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</si>
  <si>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</si>
  <si>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</si>
  <si>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</si>
  <si>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</si>
  <si>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</si>
  <si>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</si>
  <si>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</si>
  <si>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</si>
  <si>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</si>
  <si>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</si>
  <si>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</si>
  <si>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</si>
  <si>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</si>
  <si>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</si>
  <si>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</si>
  <si>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</si>
  <si>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</si>
  <si>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</si>
  <si>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</si>
  <si>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</si>
  <si>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</si>
  <si>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</si>
  <si>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</si>
  <si>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</si>
  <si>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</si>
  <si>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</si>
  <si>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</si>
  <si>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</si>
  <si>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</si>
  <si>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</si>
  <si>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</si>
  <si>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</si>
  <si>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</si>
  <si>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</si>
  <si>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</si>
  <si>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</si>
  <si>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</si>
  <si>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</si>
  <si>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</si>
  <si>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</si>
  <si>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</si>
  <si>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</si>
  <si>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</si>
  <si>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</si>
  <si>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</si>
  <si>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</si>
  <si>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</si>
  <si>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</si>
  <si>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</si>
  <si>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</si>
  <si>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</si>
  <si>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</si>
  <si>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</si>
  <si>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</si>
  <si>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</si>
  <si>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</si>
  <si>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</si>
  <si>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</si>
  <si>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</si>
  <si>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</si>
  <si>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</si>
  <si>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</si>
  <si>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</si>
  <si>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</si>
  <si>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</si>
  <si>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</si>
  <si>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</si>
  <si>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</si>
  <si>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</si>
  <si>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</si>
  <si>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</si>
  <si>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</si>
  <si>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</si>
  <si>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</si>
  <si>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</si>
  <si>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</si>
  <si>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</si>
  <si>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</si>
  <si>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</si>
  <si>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</si>
  <si>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</si>
  <si>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</si>
  <si>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</si>
  <si>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</si>
  <si>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</si>
  <si>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</si>
  <si>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</si>
  <si>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</si>
  <si>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</si>
  <si>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</si>
  <si>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</si>
  <si>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</si>
  <si>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</si>
  <si>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</si>
  <si>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</si>
  <si>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</si>
  <si>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</si>
  <si>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</si>
  <si>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</si>
  <si>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</si>
  <si>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</si>
  <si>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</si>
  <si>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</si>
  <si>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</si>
  <si>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</si>
  <si>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</si>
  <si>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</si>
  <si>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</si>
  <si>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</si>
  <si>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</si>
  <si>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</si>
  <si>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</si>
  <si>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</si>
  <si>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</si>
  <si>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</si>
  <si>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</si>
  <si>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</si>
  <si>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</si>
  <si>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</si>
  <si>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</si>
  <si>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</si>
  <si>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</si>
  <si>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</si>
  <si>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</si>
  <si>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</si>
  <si>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</si>
  <si>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</si>
  <si>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</si>
  <si>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</si>
  <si>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</si>
  <si>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</si>
  <si>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</si>
  <si>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</si>
  <si>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</si>
  <si>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</si>
  <si>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</si>
  <si>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</si>
  <si>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</si>
  <si>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</si>
  <si>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</si>
  <si>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</si>
  <si>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</si>
  <si>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</si>
  <si>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</si>
  <si>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</si>
  <si>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</si>
  <si>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</si>
  <si>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</si>
  <si>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</si>
  <si>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</si>
  <si>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</si>
  <si>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</si>
  <si>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</si>
  <si>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</si>
  <si>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</si>
  <si>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</si>
  <si>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</si>
  <si>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</si>
  <si>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</si>
  <si>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</si>
  <si>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</si>
  <si>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</si>
  <si>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</si>
  <si>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</si>
  <si>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</si>
  <si>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</si>
  <si>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</si>
  <si>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</si>
  <si>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</si>
  <si>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</si>
  <si>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</si>
  <si>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</si>
  <si>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</si>
  <si>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</si>
  <si>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</si>
  <si>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</si>
  <si>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</si>
  <si>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</si>
  <si>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</si>
  <si>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</si>
  <si>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</si>
  <si>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</si>
  <si>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</si>
  <si>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</si>
  <si>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</si>
  <si>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</si>
  <si>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</si>
  <si>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</si>
  <si>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</si>
  <si>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</si>
  <si>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</si>
  <si>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</si>
  <si>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</si>
  <si>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</si>
  <si>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</si>
  <si>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</si>
  <si>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</si>
  <si>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</si>
  <si>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</si>
  <si>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</si>
  <si>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</si>
  <si>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</si>
  <si>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</si>
  <si>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</si>
  <si>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</si>
  <si>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</si>
  <si>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</si>
  <si>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</si>
  <si>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</si>
  <si>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</si>
  <si>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</si>
  <si>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</si>
  <si>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</si>
  <si>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</si>
  <si>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</si>
  <si>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</si>
  <si>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</si>
  <si>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</si>
  <si>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</si>
  <si>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</si>
  <si>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</si>
  <si>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</si>
  <si>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</si>
  <si>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</si>
  <si>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</si>
  <si>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</si>
  <si>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</si>
  <si>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</si>
  <si>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</si>
  <si>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</si>
  <si>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</si>
  <si>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</si>
  <si>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</si>
  <si>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</si>
  <si>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</si>
  <si>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</si>
  <si>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</si>
  <si>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</si>
  <si>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</si>
  <si>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</si>
  <si>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</si>
  <si>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</si>
  <si>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</si>
  <si>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</si>
  <si>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</si>
  <si>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</si>
  <si>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</si>
  <si>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</si>
  <si>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</si>
  <si>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</si>
  <si>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</si>
  <si>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</si>
  <si>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</si>
  <si>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</si>
  <si>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</si>
  <si>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</si>
  <si>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</si>
  <si>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</si>
  <si>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</si>
  <si>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</si>
  <si>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</si>
  <si>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</si>
  <si>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</si>
  <si>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</si>
  <si>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</si>
  <si>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</si>
  <si>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</si>
  <si>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</si>
  <si>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</si>
  <si>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</si>
  <si>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</si>
  <si>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</si>
  <si>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</si>
  <si>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</si>
  <si>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</si>
  <si>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</si>
  <si>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</si>
  <si>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</si>
  <si>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</si>
  <si>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</si>
  <si>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</si>
  <si>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</si>
  <si>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</si>
  <si>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</si>
  <si>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</si>
  <si>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</si>
  <si>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</si>
  <si>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</si>
  <si>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</si>
  <si>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</si>
  <si>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</si>
  <si>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</si>
  <si>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</si>
  <si>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</si>
  <si>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</si>
  <si>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</si>
  <si>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</si>
  <si>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</si>
  <si>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</si>
  <si>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</si>
  <si>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</si>
  <si>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</si>
  <si>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</si>
  <si>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</si>
  <si>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</si>
  <si>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</si>
  <si>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</si>
  <si>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</si>
  <si>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</si>
  <si>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</si>
  <si>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</si>
  <si>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</si>
  <si>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</si>
  <si>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</si>
  <si>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</si>
  <si>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</si>
  <si>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</si>
  <si>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</si>
  <si>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</si>
  <si>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</si>
  <si>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</si>
  <si>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</si>
  <si>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</si>
  <si>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</si>
  <si>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</si>
  <si>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</si>
  <si>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</si>
  <si>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</si>
  <si>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</si>
  <si>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</si>
  <si>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</si>
  <si>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</si>
  <si>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</si>
  <si>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</si>
  <si>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</si>
  <si>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</si>
  <si>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</si>
  <si>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</si>
  <si>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</si>
  <si>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</si>
  <si>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</si>
  <si>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</si>
  <si>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</si>
  <si>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</si>
  <si>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</si>
  <si>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</si>
  <si>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</si>
  <si>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</si>
  <si>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</si>
  <si>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</si>
  <si>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</si>
  <si>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</si>
  <si>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</si>
  <si>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</si>
  <si>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</si>
  <si>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</si>
  <si>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</si>
  <si>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</si>
  <si>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</si>
  <si>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</si>
  <si>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</si>
  <si>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</si>
  <si>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</si>
  <si>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</si>
  <si>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</si>
  <si>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</si>
  <si>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</si>
  <si>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</si>
  <si>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</si>
  <si>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</si>
  <si>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</si>
  <si>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</si>
  <si>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</si>
  <si>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</si>
  <si>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</si>
  <si>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</si>
  <si>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</si>
  <si>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</si>
  <si>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</si>
  <si>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</si>
  <si>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</si>
  <si>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</si>
  <si>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</si>
  <si>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</si>
  <si>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</si>
  <si>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</si>
  <si>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</si>
  <si>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</si>
  <si>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</si>
  <si>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</si>
  <si>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</si>
  <si>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</si>
  <si>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</si>
  <si>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</si>
  <si>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</si>
  <si>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</si>
  <si>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</si>
  <si>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</si>
  <si>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</si>
  <si>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</si>
  <si>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</si>
  <si>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</si>
  <si>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</si>
  <si>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</si>
  <si>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</si>
  <si>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</si>
  <si>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</si>
  <si>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</si>
  <si>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</si>
  <si>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</si>
  <si>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</si>
  <si>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</si>
  <si>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</si>
  <si>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</si>
  <si>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</si>
  <si>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</si>
  <si>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</si>
  <si>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</si>
  <si>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</si>
  <si>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</si>
  <si>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</si>
  <si>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</si>
  <si>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</si>
  <si>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</si>
  <si>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</si>
  <si>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</si>
  <si>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</si>
  <si>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</si>
  <si>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</si>
  <si>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</si>
  <si>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</si>
  <si>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</si>
  <si>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</si>
  <si>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</si>
  <si>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</si>
  <si>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</si>
  <si>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</si>
  <si>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</si>
  <si>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</si>
  <si>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</si>
  <si>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</si>
  <si>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</si>
  <si>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</si>
  <si>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</si>
  <si>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</si>
  <si>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</si>
  <si>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</si>
  <si>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</si>
  <si>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</si>
  <si>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</si>
  <si>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</si>
  <si>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</si>
  <si>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</si>
  <si>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</si>
  <si>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</si>
  <si>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</si>
  <si>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</si>
  <si>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</si>
  <si>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</si>
  <si>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</si>
  <si>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</si>
  <si>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</si>
  <si>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</si>
  <si>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</si>
  <si>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</si>
  <si>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</si>
  <si>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</si>
  <si>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</si>
  <si>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</si>
  <si>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</si>
  <si>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</si>
  <si>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</si>
  <si>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</si>
  <si>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</si>
  <si>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</si>
  <si>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</si>
  <si>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</si>
  <si>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</si>
  <si>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</si>
  <si>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</si>
  <si>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</si>
  <si>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</si>
  <si>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</si>
  <si>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</si>
  <si>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</si>
  <si>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</si>
  <si>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</si>
  <si>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</si>
  <si>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</si>
  <si>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</si>
  <si>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</si>
  <si>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</si>
  <si>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</si>
  <si>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</si>
  <si>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</si>
  <si>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</si>
  <si>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</si>
  <si>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</si>
  <si>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</si>
  <si>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</si>
  <si>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</si>
  <si>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</si>
  <si>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</si>
  <si>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</si>
  <si>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</si>
  <si>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</si>
  <si>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</si>
  <si>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</si>
  <si>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</si>
  <si>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</si>
  <si>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</si>
  <si>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</si>
  <si>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</si>
  <si>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</si>
  <si>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</si>
  <si>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</si>
  <si>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</si>
  <si>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</si>
  <si>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</si>
  <si>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</si>
  <si>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</si>
  <si>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</si>
  <si>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</si>
  <si>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</si>
  <si>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</si>
  <si>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</si>
  <si>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</si>
  <si>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</si>
  <si>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</si>
  <si>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</si>
  <si>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</si>
  <si>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</si>
  <si>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</si>
  <si>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</si>
  <si>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</si>
  <si>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</si>
  <si>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</si>
  <si>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</si>
  <si>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</si>
  <si>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</si>
  <si>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</si>
  <si>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</si>
  <si>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</si>
  <si>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</si>
  <si>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</si>
  <si>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</si>
  <si>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</si>
  <si>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</si>
  <si>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</si>
  <si>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</si>
  <si>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</si>
  <si>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</si>
  <si>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</si>
  <si>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</si>
  <si>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</si>
  <si>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</si>
  <si>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</si>
  <si>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</si>
  <si>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</si>
  <si>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</si>
  <si>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</si>
  <si>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</si>
  <si>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</si>
  <si>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</si>
  <si>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</si>
  <si>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</si>
  <si>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</si>
  <si>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</si>
  <si>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</si>
  <si>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</si>
  <si>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</si>
  <si>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</si>
  <si>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</si>
  <si>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</si>
  <si>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</si>
  <si>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</si>
  <si>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</si>
  <si>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</si>
  <si>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</si>
  <si>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</si>
  <si>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</si>
  <si>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</si>
  <si>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</si>
  <si>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</si>
  <si>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</si>
  <si>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</si>
  <si>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</si>
  <si>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</si>
  <si>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</si>
  <si>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</si>
  <si>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</si>
  <si>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</si>
  <si>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</si>
  <si>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</si>
  <si>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</si>
  <si>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</si>
  <si>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</si>
  <si>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</si>
  <si>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</si>
  <si>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</si>
  <si>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</si>
  <si>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</si>
  <si>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</si>
  <si>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</si>
  <si>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</si>
  <si>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</si>
  <si>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</si>
  <si>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</si>
  <si>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</si>
  <si>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</si>
  <si>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</si>
  <si>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</si>
  <si>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</si>
  <si>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</si>
  <si>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</si>
  <si>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</si>
  <si>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</si>
  <si>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</si>
  <si>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</si>
  <si>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</si>
  <si>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</si>
  <si>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</si>
  <si>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</si>
  <si>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</si>
  <si>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</si>
  <si>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</si>
  <si>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</si>
  <si>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</si>
  <si>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</si>
  <si>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</si>
  <si>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</si>
  <si>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</si>
  <si>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</si>
  <si>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</si>
  <si>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</si>
  <si>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</si>
  <si>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</si>
  <si>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</si>
  <si>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</si>
  <si>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</si>
  <si>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</si>
  <si>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</si>
  <si>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</si>
  <si>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</si>
  <si>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</si>
  <si>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</si>
  <si>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</si>
  <si>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</si>
  <si>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</si>
  <si>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</si>
  <si>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</si>
  <si>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</si>
  <si>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</si>
  <si>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</si>
  <si>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</si>
  <si>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</si>
  <si>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</si>
  <si>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</si>
  <si>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</si>
  <si>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</si>
  <si>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</si>
  <si>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</si>
  <si>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</si>
  <si>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</si>
  <si>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</si>
  <si>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</si>
  <si>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</si>
  <si>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</si>
  <si>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</si>
  <si>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</si>
  <si>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</si>
  <si>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</si>
  <si>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</si>
  <si>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</si>
  <si>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</si>
  <si>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</si>
  <si>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</si>
  <si>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</si>
  <si>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</si>
  <si>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</si>
  <si>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</si>
  <si>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</si>
  <si>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</si>
  <si>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</si>
  <si>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</si>
  <si>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</si>
  <si>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</si>
  <si>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</si>
  <si>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</si>
  <si>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</si>
  <si>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</si>
  <si>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</si>
  <si>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</si>
  <si>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</si>
  <si>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</si>
  <si>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</si>
  <si>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</si>
  <si>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</si>
  <si>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</si>
  <si>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</si>
  <si>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</si>
  <si>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</si>
  <si>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</si>
  <si>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</si>
  <si>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</si>
  <si>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</si>
  <si>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</si>
  <si>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</si>
  <si>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</si>
  <si>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</si>
  <si>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</si>
  <si>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</si>
  <si>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</si>
  <si>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</si>
  <si>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</si>
  <si>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</si>
  <si>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</si>
  <si>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</si>
  <si>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</si>
  <si>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</si>
  <si>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</si>
  <si>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</si>
  <si>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</si>
  <si>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</si>
  <si>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</si>
  <si>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</si>
  <si>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</si>
  <si>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</si>
  <si>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</si>
  <si>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</si>
  <si>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</si>
  <si>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</si>
  <si>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</si>
  <si>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</si>
  <si>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</si>
  <si>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</si>
  <si>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</si>
  <si>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</si>
  <si>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</si>
  <si>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</si>
  <si>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</si>
  <si>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</si>
  <si>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</si>
  <si>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</si>
  <si>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</si>
  <si>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</si>
  <si>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</si>
  <si>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</si>
  <si>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</si>
  <si>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</si>
  <si>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</si>
  <si>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</si>
  <si>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</si>
  <si>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</si>
  <si>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</si>
  <si>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</si>
  <si>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</si>
  <si>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</si>
  <si>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</si>
  <si>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</si>
  <si>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</si>
  <si>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</si>
  <si>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</si>
  <si>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</si>
  <si>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</si>
  <si>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</si>
  <si>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</si>
  <si>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</si>
  <si>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</si>
  <si>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</si>
  <si>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</si>
  <si>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</si>
  <si>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</si>
  <si>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</si>
  <si>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</si>
  <si>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</si>
  <si>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</si>
  <si>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</si>
  <si>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</si>
  <si>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</si>
  <si>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</si>
  <si>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</si>
  <si>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</si>
  <si>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</si>
  <si>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</si>
  <si>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</si>
  <si>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</si>
  <si>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</si>
  <si>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</si>
  <si>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</si>
  <si>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</si>
  <si>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</si>
  <si>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</si>
  <si>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</si>
  <si>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</si>
  <si>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</si>
  <si>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</si>
  <si>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</si>
  <si>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</si>
  <si>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</si>
  <si>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</si>
  <si>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</si>
  <si>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</si>
  <si>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</si>
  <si>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</si>
  <si>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</si>
  <si>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</si>
  <si>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</si>
  <si>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</si>
  <si>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</si>
  <si>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</si>
  <si>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</si>
  <si>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</si>
  <si>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</si>
  <si>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</si>
  <si>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</si>
  <si>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</si>
  <si>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</si>
  <si>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</si>
  <si>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</si>
  <si>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</si>
  <si>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</si>
  <si>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</si>
  <si>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</si>
  <si>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</si>
  <si>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</si>
  <si>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</si>
  <si>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</si>
  <si>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</si>
  <si>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</si>
  <si>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</si>
  <si>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</si>
  <si>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</si>
  <si>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</si>
  <si>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</si>
  <si>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</si>
  <si>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</si>
  <si>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</si>
  <si>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</si>
  <si>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</si>
  <si>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</si>
  <si>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</si>
  <si>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</si>
  <si>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</si>
  <si>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</si>
  <si>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</si>
  <si>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</si>
  <si>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</si>
  <si>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</si>
  <si>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</si>
  <si>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</si>
  <si>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</si>
  <si>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</si>
  <si>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</si>
  <si>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</si>
  <si>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</si>
  <si>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</si>
  <si>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</si>
  <si>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</si>
  <si>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</si>
  <si>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</si>
  <si>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</si>
  <si>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</si>
  <si>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</si>
  <si>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</si>
  <si>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</si>
  <si>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</si>
  <si>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</si>
  <si>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</si>
  <si>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</si>
  <si>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</si>
  <si>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</si>
  <si>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</si>
  <si>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</si>
  <si>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</si>
  <si>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</si>
  <si>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</si>
  <si>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</si>
  <si>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</si>
  <si>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</si>
  <si>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</si>
  <si>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</si>
  <si>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</si>
  <si>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</si>
  <si>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</si>
  <si>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</si>
  <si>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</si>
  <si>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</si>
  <si>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</si>
  <si>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</si>
  <si>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</si>
  <si>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</si>
  <si>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</si>
  <si>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</si>
  <si>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</si>
  <si>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</si>
  <si>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</si>
  <si>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</si>
  <si>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</si>
  <si>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</si>
  <si>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</si>
  <si>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</si>
  <si>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</si>
  <si>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</si>
  <si>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</si>
  <si>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</si>
  <si>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</si>
  <si>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</si>
  <si>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</si>
  <si>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</si>
  <si>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</si>
  <si>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</si>
  <si>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</si>
  <si>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</si>
  <si>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</si>
  <si>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</si>
  <si>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</si>
  <si>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</si>
  <si>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</si>
  <si>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</si>
  <si>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</si>
  <si>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</si>
  <si>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</si>
  <si>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</si>
  <si>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</si>
  <si>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</si>
  <si>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</si>
  <si>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</si>
  <si>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</si>
  <si>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</si>
  <si>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</si>
  <si>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</si>
  <si>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</si>
  <si>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</si>
  <si>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</si>
  <si>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</si>
  <si>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</si>
  <si>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</si>
  <si>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</si>
  <si>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</si>
  <si>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</si>
  <si>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</si>
  <si>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</si>
  <si>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</si>
  <si>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</si>
  <si>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</si>
  <si>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</si>
  <si>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</si>
  <si>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</si>
  <si>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</si>
  <si>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</si>
  <si>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</si>
  <si>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</si>
  <si>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</si>
  <si>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</si>
  <si>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</si>
  <si>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</si>
  <si>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</si>
  <si>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</si>
  <si>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</si>
  <si>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</si>
  <si>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</si>
  <si>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</si>
  <si>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</si>
  <si>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</si>
  <si>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</si>
  <si>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</si>
  <si>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</si>
  <si>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</si>
  <si>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</si>
  <si>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</si>
  <si>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</si>
  <si>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</si>
  <si>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</si>
  <si>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</si>
  <si>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</si>
  <si>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</si>
  <si>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</si>
  <si>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</si>
  <si>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</si>
  <si>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</si>
  <si>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</si>
  <si>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</si>
  <si>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</si>
  <si>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</si>
  <si>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</si>
  <si>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</si>
  <si>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</si>
  <si>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</si>
  <si>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</si>
  <si>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</si>
  <si>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</si>
  <si>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</si>
  <si>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</si>
  <si>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</si>
  <si>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</si>
  <si>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</si>
  <si>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</si>
  <si>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</si>
  <si>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</si>
  <si>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</si>
  <si>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</si>
  <si>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</si>
  <si>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</si>
  <si>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</si>
  <si>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</si>
  <si>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</si>
  <si>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</si>
  <si>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</si>
  <si>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</si>
  <si>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</si>
  <si>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</si>
  <si>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</si>
  <si>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</si>
  <si>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</si>
  <si>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</si>
  <si>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</si>
  <si>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</si>
  <si>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</si>
  <si>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</si>
  <si>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</si>
  <si>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</si>
  <si>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</si>
  <si>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</si>
  <si>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</si>
  <si>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</si>
  <si>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</si>
  <si>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</si>
  <si>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</si>
  <si>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</si>
  <si>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</si>
  <si>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</si>
  <si>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</si>
  <si>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</si>
  <si>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</si>
  <si>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</si>
  <si>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</si>
  <si>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</si>
  <si>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</si>
  <si>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</si>
  <si>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</si>
  <si>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</si>
  <si>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</si>
  <si>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</si>
  <si>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</si>
  <si>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</si>
  <si>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</si>
  <si>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</si>
  <si>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</si>
  <si>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</si>
  <si>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</si>
  <si>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</si>
  <si>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</si>
  <si>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</si>
  <si>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</si>
  <si>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</si>
  <si>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</si>
  <si>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</si>
  <si>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</si>
  <si>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</si>
  <si>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</si>
  <si>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</si>
  <si>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</si>
  <si>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</si>
  <si>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</si>
  <si>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</si>
  <si>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</si>
  <si>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</si>
  <si>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</si>
  <si>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</si>
  <si>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</si>
  <si>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</si>
  <si>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</si>
  <si>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</si>
  <si>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</si>
  <si>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</si>
  <si>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</si>
  <si>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</si>
  <si>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</si>
  <si>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</si>
  <si>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</si>
  <si>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</si>
  <si>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</si>
  <si>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</si>
  <si>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</si>
  <si>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</si>
  <si>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</si>
  <si>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</si>
  <si>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</si>
  <si>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</si>
  <si>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</si>
  <si>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</si>
  <si>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</si>
  <si>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</si>
  <si>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</si>
  <si>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</si>
  <si>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</si>
  <si>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</si>
  <si>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</si>
  <si>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</si>
  <si>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</si>
  <si>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</si>
  <si>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</si>
  <si>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</si>
  <si>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</si>
  <si>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</si>
  <si>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</si>
  <si>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</si>
  <si>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</si>
  <si>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</si>
  <si>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</si>
  <si>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</si>
  <si>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</si>
  <si>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</si>
  <si>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</si>
  <si>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</si>
  <si>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</si>
  <si>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</si>
  <si>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</si>
  <si>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</si>
  <si>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</si>
  <si>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</si>
  <si>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</si>
  <si>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</si>
  <si>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</si>
  <si>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</si>
  <si>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</si>
  <si>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</si>
  <si>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</si>
  <si>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</si>
  <si>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</si>
  <si>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</si>
  <si>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</si>
  <si>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</si>
  <si>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</si>
  <si>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</si>
  <si>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</si>
  <si>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</si>
  <si>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</si>
  <si>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</si>
  <si>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</si>
  <si>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</si>
  <si>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</si>
  <si>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</si>
  <si>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</si>
  <si>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</si>
  <si>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</si>
  <si>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</si>
  <si>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</si>
  <si>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</si>
  <si>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</si>
  <si>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</si>
  <si>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</si>
  <si>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</si>
  <si>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</si>
  <si>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</si>
  <si>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</si>
  <si>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</si>
  <si>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</si>
  <si>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</si>
  <si>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</si>
  <si>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</si>
  <si>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</si>
  <si>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</si>
  <si>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</si>
  <si>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</si>
  <si>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</si>
  <si>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</si>
  <si>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</si>
  <si>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</si>
  <si>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</si>
  <si>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</si>
  <si>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</si>
  <si>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</si>
  <si>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</si>
  <si>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</si>
  <si>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</si>
  <si>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</si>
  <si>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</si>
  <si>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</si>
  <si>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</si>
  <si>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</si>
  <si>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</si>
  <si>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</si>
  <si>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</si>
  <si>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</si>
  <si>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</si>
  <si>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</si>
  <si>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</si>
  <si>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</si>
  <si>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</si>
  <si>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</si>
  <si>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</si>
  <si>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</si>
  <si>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</si>
  <si>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</si>
  <si>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</si>
  <si>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</si>
  <si>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</si>
  <si>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</si>
  <si>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</si>
  <si>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</si>
  <si>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</si>
  <si>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</si>
  <si>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</si>
  <si>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</si>
  <si>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</si>
  <si>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</si>
  <si>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</si>
  <si>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</si>
  <si>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</si>
  <si>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</si>
  <si>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</si>
  <si>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</si>
  <si>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</si>
  <si>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</si>
  <si>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</si>
  <si>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</si>
  <si>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</si>
  <si>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</si>
  <si>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</si>
  <si>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</si>
  <si>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</si>
  <si>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</si>
  <si>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</si>
  <si>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</si>
  <si>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</si>
  <si>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</si>
  <si>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</si>
  <si>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</si>
  <si>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</si>
  <si>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</si>
  <si>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</si>
  <si>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</si>
  <si>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</si>
  <si>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</si>
  <si>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</si>
  <si>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</si>
  <si>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</si>
  <si>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</si>
  <si>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</si>
  <si>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</si>
  <si>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</si>
  <si>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</si>
  <si>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</si>
  <si>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</si>
  <si>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</si>
  <si>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</si>
  <si>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</si>
  <si>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</si>
  <si>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</si>
  <si>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</si>
  <si>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</si>
  <si>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</si>
  <si>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</si>
  <si>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</si>
  <si>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</si>
  <si>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</si>
  <si>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</si>
  <si>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</si>
  <si>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</si>
  <si>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</si>
  <si>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</si>
  <si>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</si>
  <si>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</si>
  <si>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</si>
  <si>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</si>
  <si>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</si>
  <si>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</si>
  <si>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</si>
  <si>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</si>
  <si>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</si>
  <si>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</si>
  <si>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</si>
  <si>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</si>
  <si>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</si>
  <si>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</si>
  <si>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</si>
  <si>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</si>
  <si>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</si>
  <si>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</si>
  <si>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</si>
  <si>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</si>
  <si>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</si>
  <si>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</si>
  <si>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</si>
  <si>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</si>
  <si>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</si>
  <si>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</si>
  <si>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</si>
  <si>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</si>
  <si>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</si>
  <si>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</si>
  <si>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</si>
  <si>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</si>
  <si>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</si>
  <si>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</si>
  <si>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</si>
  <si>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</si>
  <si>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</si>
  <si>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</si>
  <si>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</si>
  <si>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</si>
  <si>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</si>
  <si>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</si>
  <si>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</si>
  <si>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</si>
  <si>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</si>
  <si>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</si>
  <si>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</si>
  <si>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</si>
  <si>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</si>
  <si>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</si>
  <si>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</si>
  <si>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</si>
  <si>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</si>
  <si>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</si>
  <si>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</si>
  <si>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</si>
  <si>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</si>
  <si>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</si>
  <si>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</si>
  <si>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</si>
  <si>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</si>
  <si>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</si>
  <si>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</si>
  <si>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</si>
  <si>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</si>
  <si>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</si>
  <si>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</si>
  <si>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</si>
  <si>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</si>
  <si>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</si>
  <si>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</si>
  <si>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</si>
  <si>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</si>
  <si>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</si>
  <si>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</si>
  <si>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</si>
  <si>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</si>
  <si>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</si>
  <si>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</si>
  <si>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</si>
  <si>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</si>
  <si>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</si>
  <si>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</si>
  <si>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</si>
  <si>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</si>
  <si>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</si>
  <si>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</si>
  <si>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</si>
  <si>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</si>
  <si>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</si>
  <si>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</si>
  <si>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</si>
  <si>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</si>
  <si>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</si>
  <si>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</si>
  <si>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</si>
  <si>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</si>
  <si>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</si>
  <si>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</si>
  <si>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</si>
  <si>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</si>
  <si>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</si>
  <si>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</si>
  <si>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</si>
  <si>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</si>
  <si>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</si>
  <si>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</si>
  <si>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</si>
  <si>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</si>
  <si>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</si>
  <si>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</si>
  <si>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</si>
  <si>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</si>
  <si>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</si>
  <si>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</si>
  <si>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</si>
  <si>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</si>
  <si>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</si>
  <si>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</si>
  <si>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</si>
  <si>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</si>
  <si>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</si>
  <si>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</si>
  <si>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</si>
  <si>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</si>
  <si>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</si>
  <si>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</si>
  <si>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</si>
  <si>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</si>
  <si>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</si>
  <si>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</si>
  <si>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</si>
  <si>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</si>
  <si>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</si>
  <si>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</si>
  <si>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</si>
  <si>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</si>
  <si>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</si>
  <si>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</si>
  <si>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</si>
  <si>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</si>
  <si>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</si>
  <si>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</si>
  <si>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</si>
  <si>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</si>
  <si>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</si>
  <si>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</si>
  <si>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</si>
  <si>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</si>
  <si>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</si>
  <si>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</si>
  <si>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</si>
  <si>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</si>
  <si>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</si>
  <si>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</si>
  <si>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</si>
  <si>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</si>
  <si>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</si>
  <si>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</si>
  <si>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</si>
  <si>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</si>
  <si>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</si>
  <si>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</si>
  <si>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</si>
  <si>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</si>
  <si>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</si>
  <si>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</si>
  <si>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</si>
  <si>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</si>
  <si>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</si>
  <si>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</si>
  <si>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</si>
  <si>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</si>
  <si>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</si>
  <si>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</si>
  <si>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</si>
  <si>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</si>
  <si>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</si>
  <si>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</si>
  <si>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</si>
  <si>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</si>
  <si>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</si>
  <si>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</si>
  <si>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</si>
  <si>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</si>
  <si>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</si>
  <si>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</si>
  <si>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</si>
  <si>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</si>
  <si>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</si>
  <si>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</si>
  <si>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</si>
  <si>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</si>
  <si>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</si>
  <si>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</si>
  <si>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</si>
  <si>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</si>
  <si>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</si>
  <si>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</si>
  <si>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</si>
  <si>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</si>
  <si>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</si>
  <si>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</si>
  <si>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</si>
  <si>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</si>
  <si>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</si>
  <si>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</si>
  <si>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</si>
  <si>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</si>
  <si>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</si>
  <si>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</si>
  <si>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</si>
  <si>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</si>
  <si>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</si>
  <si>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</si>
  <si>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</si>
  <si>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</si>
  <si>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</si>
  <si>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</si>
  <si>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</si>
  <si>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</si>
  <si>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</si>
  <si>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</si>
  <si>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</si>
  <si>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</si>
  <si>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</si>
  <si>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</si>
  <si>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</si>
  <si>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</si>
  <si>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</si>
  <si>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</si>
  <si>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</si>
  <si>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</si>
  <si>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</si>
  <si>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</si>
  <si>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</si>
  <si>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</si>
  <si>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</si>
  <si>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</si>
  <si>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</si>
  <si>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</si>
  <si>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</si>
  <si>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</si>
  <si>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</si>
  <si>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</si>
  <si>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</si>
  <si>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</si>
  <si>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</si>
  <si>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</si>
  <si>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</si>
  <si>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</si>
  <si>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</si>
  <si>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</si>
  <si>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</si>
  <si>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</si>
  <si>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</si>
  <si>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</si>
  <si>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</si>
  <si>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</si>
  <si>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</si>
  <si>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</si>
  <si>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</si>
  <si>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</si>
  <si>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</si>
  <si>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</si>
  <si>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</si>
  <si>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</si>
  <si>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</si>
  <si>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</si>
  <si>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</si>
  <si>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</si>
  <si>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</si>
  <si>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</si>
  <si>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</si>
  <si>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</si>
  <si>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</si>
  <si>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</si>
  <si>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</si>
  <si>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</si>
  <si>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</si>
  <si>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</si>
  <si>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</si>
  <si>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</si>
  <si>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</si>
  <si>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</si>
  <si>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</si>
  <si>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</si>
  <si>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</si>
  <si>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</si>
  <si>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</si>
  <si>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</si>
  <si>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</si>
  <si>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</si>
  <si>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</si>
  <si>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</si>
  <si>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</si>
  <si>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</si>
  <si>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</si>
  <si>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</si>
  <si>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</si>
  <si>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</si>
  <si>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</si>
  <si>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</si>
  <si>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</si>
  <si>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</si>
  <si>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</si>
  <si>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</si>
  <si>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</si>
  <si>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</si>
  <si>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</si>
  <si>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</si>
  <si>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</si>
  <si>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</si>
  <si>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</si>
  <si>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</si>
  <si>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</si>
  <si>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</si>
  <si>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</si>
  <si>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</si>
  <si>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</si>
  <si>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</si>
  <si>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</si>
  <si>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</si>
  <si>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</si>
  <si>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</si>
  <si>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</si>
  <si>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</si>
  <si>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</si>
  <si>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</si>
  <si>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</si>
  <si>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</si>
  <si>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</si>
  <si>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</si>
  <si>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</si>
  <si>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</si>
  <si>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</si>
  <si>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</si>
  <si>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</si>
  <si>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</si>
  <si>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</si>
  <si>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</si>
  <si>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</si>
  <si>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</si>
  <si>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</si>
  <si>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</si>
  <si>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</si>
  <si>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</si>
  <si>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</si>
  <si>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</si>
  <si>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</si>
  <si>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</si>
  <si>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</si>
  <si>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</si>
  <si>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</si>
  <si>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</si>
  <si>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</si>
  <si>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</si>
  <si>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</si>
  <si>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</si>
  <si>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</si>
  <si>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</si>
  <si>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</si>
  <si>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</si>
  <si>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</si>
  <si>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</si>
  <si>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</si>
  <si>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</si>
  <si>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</si>
  <si>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</si>
  <si>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</si>
  <si>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</si>
  <si>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</si>
  <si>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</si>
  <si>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</si>
  <si>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</si>
  <si>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</si>
  <si>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</si>
  <si>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</si>
  <si>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</si>
  <si>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</si>
  <si>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</si>
  <si>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</si>
  <si>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</si>
  <si>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</si>
  <si>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</si>
  <si>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</si>
  <si>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</si>
  <si>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</si>
  <si>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</si>
  <si>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</si>
  <si>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</si>
  <si>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</si>
  <si>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</si>
  <si>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</si>
  <si>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</si>
  <si>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</si>
  <si>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</si>
  <si>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</si>
  <si>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</si>
  <si>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</si>
  <si>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</si>
  <si>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</si>
  <si>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</si>
  <si>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</si>
  <si>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</si>
  <si>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</si>
  <si>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</si>
  <si>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</si>
  <si>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</si>
  <si>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</si>
  <si>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</si>
  <si>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</si>
  <si>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</si>
  <si>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</si>
  <si>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</si>
  <si>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</si>
  <si>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</si>
  <si>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</si>
  <si>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</si>
  <si>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</si>
  <si>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</si>
  <si>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</si>
  <si>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</si>
  <si>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</si>
  <si>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</si>
  <si>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</si>
  <si>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</si>
  <si>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</si>
  <si>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</si>
  <si>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</si>
  <si>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</si>
  <si>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</si>
  <si>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</si>
  <si>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</si>
  <si>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</si>
  <si>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</si>
  <si>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</si>
  <si>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</si>
  <si>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</si>
  <si>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</si>
  <si>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</si>
  <si>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</si>
  <si>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</si>
  <si>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</si>
  <si>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</si>
  <si>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</si>
  <si>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</si>
  <si>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</si>
  <si>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</si>
  <si>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</si>
  <si>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</si>
  <si>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</si>
  <si>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</si>
  <si>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</si>
  <si>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</si>
  <si>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</si>
  <si>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</si>
  <si>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</si>
  <si>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</si>
  <si>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</si>
  <si>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</si>
  <si>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</si>
  <si>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</si>
  <si>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</si>
  <si>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</si>
  <si>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</si>
  <si>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</si>
  <si>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</si>
  <si>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</si>
  <si>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</si>
  <si>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</si>
  <si>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</si>
  <si>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</si>
  <si>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</si>
  <si>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</si>
  <si>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</si>
  <si>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</si>
  <si>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</si>
  <si>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</si>
  <si>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</si>
  <si>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</si>
  <si>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</si>
  <si>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</si>
  <si>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</si>
  <si>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</si>
  <si>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</si>
  <si>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</si>
  <si>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</si>
  <si>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</si>
  <si>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</si>
  <si>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</si>
  <si>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</si>
  <si>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</si>
  <si>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</si>
  <si>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</si>
  <si>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</si>
  <si>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</si>
  <si>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</si>
  <si>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</si>
  <si>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</si>
  <si>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</si>
  <si>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</si>
  <si>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</si>
  <si>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</si>
  <si>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</si>
  <si>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</si>
  <si>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</si>
  <si>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</si>
  <si>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</si>
  <si>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</si>
  <si>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</si>
  <si>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</si>
  <si>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</si>
  <si>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</si>
  <si>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</si>
  <si>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</si>
  <si>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</si>
  <si>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</si>
  <si>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</si>
  <si>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</si>
  <si>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</si>
  <si>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</si>
  <si>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</si>
  <si>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</si>
  <si>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</si>
  <si>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</si>
  <si>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</si>
  <si>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</si>
  <si>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</si>
  <si>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</si>
  <si>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</si>
  <si>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</si>
  <si>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</si>
  <si>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</si>
  <si>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</si>
  <si>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</si>
  <si>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</si>
  <si>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</si>
  <si>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</si>
  <si>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</si>
  <si>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</si>
  <si>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</si>
  <si>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</si>
  <si>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</si>
  <si>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</si>
  <si>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</si>
  <si>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</si>
  <si>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</si>
  <si>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</si>
  <si>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</si>
  <si>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</si>
  <si>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</si>
  <si>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</si>
  <si>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</si>
  <si>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</si>
  <si>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</si>
  <si>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</si>
  <si>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</si>
  <si>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</si>
  <si>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</si>
  <si>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</si>
  <si>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</si>
  <si>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</si>
  <si>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</si>
  <si>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</si>
  <si>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</si>
  <si>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</si>
  <si>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</si>
  <si>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</si>
  <si>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</si>
  <si>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</si>
  <si>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</si>
  <si>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</si>
  <si>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</si>
  <si>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</si>
  <si>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</si>
  <si>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</si>
  <si>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</si>
  <si>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</si>
  <si>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</si>
  <si>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</si>
  <si>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</si>
  <si>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</si>
  <si>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</si>
  <si>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</si>
  <si>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</si>
  <si>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</si>
  <si>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</si>
  <si>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</si>
  <si>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</si>
  <si>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</si>
  <si>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</si>
  <si>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</si>
  <si>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</si>
  <si>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</si>
  <si>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</si>
  <si>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</si>
  <si>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</si>
  <si>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</si>
  <si>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</si>
  <si>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</si>
  <si>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</si>
  <si>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</si>
  <si>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</si>
  <si>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</si>
  <si>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</si>
  <si>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</si>
  <si>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</si>
  <si>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</si>
  <si>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</si>
  <si>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</si>
  <si>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</si>
  <si>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</si>
  <si>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</si>
  <si>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</si>
  <si>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</si>
  <si>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</si>
  <si>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</si>
  <si>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</si>
  <si>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</si>
  <si>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</si>
  <si>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</si>
  <si>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</si>
  <si>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</si>
  <si>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</si>
  <si>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</si>
  <si>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</si>
  <si>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</si>
  <si>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</si>
  <si>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</si>
  <si>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</si>
  <si>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</si>
  <si>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</si>
  <si>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</si>
  <si>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</si>
  <si>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</si>
  <si>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</si>
  <si>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</si>
  <si>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</si>
  <si>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</si>
  <si>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</si>
  <si>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</si>
  <si>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</si>
  <si>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</si>
  <si>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</si>
  <si>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</si>
  <si>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</si>
  <si>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</si>
  <si>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</si>
  <si>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</si>
  <si>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</si>
  <si>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</si>
  <si>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</si>
  <si>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</si>
  <si>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</si>
  <si>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</si>
  <si>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</si>
  <si>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</si>
  <si>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</si>
  <si>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</si>
  <si>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</si>
  <si>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</si>
  <si>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</si>
  <si>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</si>
  <si>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</si>
  <si>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</si>
  <si>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</si>
  <si>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</si>
  <si>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</si>
  <si>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</si>
  <si>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</si>
  <si>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</si>
  <si>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</si>
  <si>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</si>
  <si>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</si>
  <si>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</si>
  <si>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</si>
  <si>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</si>
  <si>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</si>
  <si>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</si>
  <si>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</si>
  <si>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</si>
  <si>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</si>
  <si>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</si>
  <si>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</si>
  <si>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</si>
  <si>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</si>
  <si>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</si>
  <si>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</si>
  <si>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</si>
  <si>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</si>
  <si>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</si>
  <si>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</si>
  <si>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</si>
  <si>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</si>
  <si>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</si>
  <si>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</si>
  <si>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</si>
  <si>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</si>
  <si>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</si>
  <si>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</si>
  <si>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</si>
  <si>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</si>
  <si>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</si>
  <si>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</si>
  <si>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</si>
  <si>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</si>
  <si>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</si>
  <si>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</si>
  <si>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</si>
  <si>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</si>
  <si>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</si>
  <si>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</si>
  <si>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</si>
  <si>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</si>
  <si>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</si>
  <si>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</si>
  <si>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</si>
  <si>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</si>
  <si>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</si>
  <si>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</si>
  <si>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</si>
  <si>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</si>
  <si>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</si>
  <si>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</si>
  <si>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</si>
  <si>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</si>
  <si>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</si>
  <si>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</si>
  <si>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</si>
  <si>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</si>
  <si>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</si>
  <si>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</si>
  <si>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</si>
  <si>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</si>
  <si>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</si>
  <si>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</si>
  <si>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</si>
  <si>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</si>
  <si>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</si>
  <si>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</si>
  <si>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</si>
  <si>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</si>
  <si>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</si>
  <si>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</si>
  <si>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</si>
  <si>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</si>
  <si>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</si>
  <si>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</si>
  <si>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</si>
  <si>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</si>
  <si>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</si>
  <si>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</si>
  <si>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</si>
  <si>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</si>
  <si>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</si>
  <si>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</si>
  <si>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</si>
  <si>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</si>
  <si>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</si>
  <si>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</si>
  <si>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</si>
  <si>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</si>
  <si>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</si>
  <si>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</si>
  <si>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</si>
  <si>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</si>
  <si>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</si>
  <si>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</si>
  <si>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</si>
  <si>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</si>
  <si>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</si>
  <si>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</si>
  <si>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</si>
  <si>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</si>
  <si>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</si>
  <si>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</si>
  <si>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</si>
  <si>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</si>
  <si>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</si>
  <si>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</si>
  <si>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</si>
  <si>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</si>
  <si>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</si>
  <si>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</si>
  <si>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</si>
  <si>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</si>
  <si>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</si>
  <si>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</si>
  <si>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</si>
  <si>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</si>
  <si>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</si>
  <si>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</si>
  <si>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</si>
  <si>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</si>
  <si>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</si>
  <si>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</si>
  <si>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</si>
  <si>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</si>
  <si>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</si>
  <si>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</si>
  <si>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</si>
  <si>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</si>
  <si>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</si>
  <si>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</si>
  <si>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</si>
  <si>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</si>
  <si>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</si>
  <si>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</si>
  <si>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</si>
  <si>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</si>
  <si>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</si>
  <si>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</si>
  <si>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</si>
  <si>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</si>
  <si>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</si>
  <si>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</si>
  <si>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</si>
  <si>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</si>
  <si>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</si>
  <si>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</si>
  <si>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</si>
  <si>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</si>
  <si>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</si>
  <si>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</si>
  <si>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</si>
  <si>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</si>
  <si>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</si>
  <si>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</si>
  <si>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</si>
  <si>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</si>
  <si>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</si>
  <si>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</si>
  <si>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</si>
  <si>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</si>
  <si>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</si>
  <si>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</si>
  <si>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</si>
  <si>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</si>
  <si>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</si>
  <si>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</si>
  <si>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</si>
  <si>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</si>
  <si>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</si>
  <si>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</si>
  <si>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</si>
  <si>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</si>
  <si>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</si>
  <si>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</si>
  <si>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</si>
  <si>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</si>
  <si>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</si>
  <si>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</si>
  <si>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</si>
  <si>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</si>
  <si>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</si>
  <si>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</si>
  <si>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</si>
  <si>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</si>
  <si>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</si>
  <si>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</si>
  <si>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</si>
  <si>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</si>
  <si>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</si>
  <si>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</si>
  <si>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</si>
  <si>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</si>
  <si>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</si>
  <si>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</si>
  <si>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</si>
  <si>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</si>
  <si>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</si>
  <si>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</si>
  <si>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</si>
  <si>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</si>
  <si>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</si>
  <si>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</si>
  <si>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</si>
  <si>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</si>
  <si>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</si>
  <si>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</si>
  <si>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</si>
  <si>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</si>
  <si>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</si>
  <si>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</si>
  <si>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</si>
  <si>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</si>
  <si>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</si>
  <si>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</si>
  <si>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</si>
  <si>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</si>
  <si>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</si>
  <si>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</si>
  <si>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</si>
  <si>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</si>
  <si>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</si>
  <si>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</si>
  <si>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</si>
  <si>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</si>
  <si>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</si>
  <si>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</si>
  <si>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</si>
  <si>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</si>
  <si>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</si>
  <si>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</si>
  <si>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</si>
  <si>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</si>
  <si>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</si>
  <si>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</si>
  <si>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</si>
  <si>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</si>
  <si>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</si>
  <si>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</si>
  <si>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</si>
  <si>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</si>
  <si>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</si>
  <si>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</si>
  <si>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</si>
  <si>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</si>
  <si>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</si>
  <si>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</si>
  <si>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</si>
  <si>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</si>
  <si>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</si>
  <si>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</si>
  <si>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</si>
  <si>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</si>
  <si>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</si>
  <si>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</si>
  <si>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</si>
  <si>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</si>
  <si>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</si>
  <si>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</si>
  <si>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</si>
  <si>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</si>
  <si>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</si>
  <si>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</si>
  <si>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</si>
  <si>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</si>
  <si>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</si>
  <si>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</si>
  <si>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</si>
  <si>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</si>
  <si>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</si>
  <si>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</si>
  <si>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</si>
  <si>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</si>
  <si>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</si>
  <si>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</si>
  <si>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</si>
  <si>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</si>
  <si>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</si>
  <si>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</si>
  <si>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</si>
  <si>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</si>
  <si>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</si>
  <si>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</si>
  <si>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</si>
  <si>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</si>
  <si>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</si>
  <si>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</si>
  <si>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</si>
  <si>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</si>
  <si>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</si>
  <si>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</si>
  <si>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</si>
  <si>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</si>
  <si>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</si>
  <si>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</si>
  <si>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</si>
  <si>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</si>
  <si>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</si>
  <si>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</si>
  <si>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</si>
  <si>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</si>
  <si>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</si>
  <si>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</si>
  <si>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</si>
  <si>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</si>
  <si>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</si>
  <si>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</si>
  <si>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</si>
  <si>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</si>
  <si>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</si>
  <si>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</si>
  <si>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</si>
  <si>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</si>
  <si>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</si>
  <si>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</si>
  <si>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</si>
  <si>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</si>
  <si>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</si>
  <si>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</si>
  <si>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</si>
  <si>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</si>
  <si>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</si>
  <si>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</si>
  <si>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</si>
  <si>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</si>
  <si>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</si>
  <si>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</si>
  <si>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</si>
  <si>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</si>
  <si>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</si>
  <si>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</si>
  <si>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</si>
  <si>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</si>
  <si>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</si>
  <si>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</si>
  <si>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</si>
  <si>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</si>
  <si>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</si>
  <si>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</si>
  <si>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</si>
  <si>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</si>
  <si>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</si>
  <si>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</si>
  <si>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</si>
  <si>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</si>
  <si>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</si>
  <si>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</si>
  <si>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</si>
  <si>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</si>
  <si>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</si>
  <si>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</si>
  <si>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</si>
  <si>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</si>
  <si>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</si>
  <si>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</si>
  <si>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</si>
  <si>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</si>
  <si>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</si>
  <si>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</si>
  <si>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</si>
  <si>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</si>
  <si>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</si>
  <si>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</si>
  <si>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</si>
  <si>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</si>
  <si>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</si>
  <si>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</si>
  <si>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</si>
  <si>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</si>
  <si>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</si>
  <si>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</si>
  <si>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</si>
  <si>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</si>
  <si>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</si>
  <si>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</si>
  <si>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</si>
  <si>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</si>
  <si>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</si>
  <si>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</si>
  <si>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</si>
  <si>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</si>
  <si>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</si>
  <si>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</si>
  <si>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</si>
  <si>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</si>
  <si>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</si>
  <si>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</si>
  <si>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</si>
  <si>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</si>
  <si>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</si>
  <si>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</si>
  <si>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</si>
  <si>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</si>
  <si>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</si>
  <si>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</si>
  <si>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</si>
  <si>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</si>
  <si>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</si>
  <si>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</si>
  <si>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</si>
  <si>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</si>
  <si>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</si>
  <si>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</si>
  <si>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</si>
  <si>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</si>
  <si>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</si>
  <si>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</si>
  <si>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</si>
  <si>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</si>
  <si>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</si>
  <si>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</si>
  <si>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</si>
  <si>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</si>
  <si>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</si>
  <si>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</si>
  <si>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</si>
  <si>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</si>
  <si>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</si>
  <si>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</si>
  <si>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</si>
  <si>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</si>
  <si>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</si>
  <si>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</si>
  <si>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</si>
  <si>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</si>
  <si>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</si>
  <si>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</si>
  <si>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</si>
  <si>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</si>
  <si>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</si>
  <si>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</si>
  <si>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</si>
  <si>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</si>
  <si>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</si>
  <si>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</si>
  <si>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</si>
  <si>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</si>
  <si>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</si>
  <si>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</si>
  <si>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</si>
  <si>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</si>
  <si>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</si>
  <si>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</si>
  <si>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</si>
  <si>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</si>
  <si>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</si>
  <si>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</si>
  <si>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</si>
  <si>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</si>
  <si>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</si>
  <si>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</si>
  <si>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</si>
  <si>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</si>
  <si>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</si>
  <si>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</si>
  <si>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</si>
  <si>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</si>
  <si>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</si>
  <si>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</si>
  <si>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</si>
  <si>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</si>
  <si>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</si>
  <si>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</si>
  <si>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</si>
  <si>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</si>
  <si>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</si>
  <si>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</si>
  <si>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</si>
  <si>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</si>
  <si>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</si>
  <si>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</si>
  <si>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</si>
  <si>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</si>
  <si>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</si>
  <si>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</si>
  <si>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</si>
  <si>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</si>
  <si>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</si>
  <si>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</si>
  <si>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</si>
  <si>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</si>
  <si>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</si>
  <si>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</si>
  <si>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</si>
  <si>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</si>
  <si>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</si>
  <si>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</si>
  <si>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</si>
  <si>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</si>
  <si>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</si>
  <si>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</si>
  <si>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</si>
  <si>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</si>
  <si>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</si>
  <si>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</si>
  <si>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</si>
  <si>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</si>
  <si>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</si>
  <si>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</si>
  <si>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</si>
  <si>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</si>
  <si>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</si>
  <si>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</si>
  <si>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</si>
  <si>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</si>
  <si>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</si>
  <si>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</si>
  <si>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</si>
  <si>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</si>
  <si>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</si>
  <si>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</si>
  <si>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</si>
  <si>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</si>
  <si>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</si>
  <si>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</si>
  <si>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</si>
  <si>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</si>
  <si>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</si>
  <si>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</si>
  <si>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</si>
  <si>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</si>
  <si>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</si>
  <si>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</si>
  <si>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</si>
  <si>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</si>
  <si>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</si>
  <si>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</si>
  <si>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</si>
  <si>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</si>
  <si>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</si>
  <si>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</si>
  <si>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</si>
  <si>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</si>
  <si>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</si>
  <si>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</si>
  <si>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</si>
  <si>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</si>
  <si>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</si>
  <si>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</si>
  <si>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</si>
  <si>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</si>
  <si>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</si>
  <si>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</si>
  <si>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</si>
  <si>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</si>
  <si>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</si>
  <si>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</si>
  <si>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</si>
  <si>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</si>
  <si>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</si>
  <si>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</si>
  <si>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</si>
  <si>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</si>
  <si>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</si>
  <si>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</si>
  <si>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</si>
  <si>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</si>
  <si>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</si>
  <si>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</si>
  <si>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</si>
  <si>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</si>
  <si>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</si>
  <si>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</si>
  <si>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</si>
  <si>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</si>
  <si>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</si>
  <si>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</si>
  <si>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</si>
  <si>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</si>
  <si>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</si>
  <si>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</si>
  <si>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</si>
  <si>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</si>
  <si>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</si>
  <si>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</si>
  <si>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</si>
  <si>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</si>
  <si>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</si>
  <si>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</si>
  <si>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</si>
  <si>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</si>
  <si>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</si>
  <si>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</si>
  <si>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</si>
  <si>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</si>
  <si>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</si>
  <si>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</si>
  <si>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</si>
  <si>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</si>
  <si>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</si>
  <si>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</si>
  <si>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</si>
  <si>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</si>
  <si>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</si>
  <si>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</si>
  <si>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</si>
  <si>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</si>
  <si>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</si>
  <si>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</si>
  <si>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</si>
  <si>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</si>
  <si>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</si>
  <si>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</si>
  <si>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</si>
  <si>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</si>
  <si>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</si>
  <si>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</si>
  <si>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</si>
  <si>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</si>
  <si>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</si>
  <si>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</si>
  <si>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</si>
  <si>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</si>
  <si>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</si>
  <si>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</si>
  <si>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</si>
  <si>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</si>
  <si>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</si>
  <si>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</si>
  <si>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</si>
  <si>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</si>
  <si>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</si>
  <si>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</si>
  <si>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</si>
  <si>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</si>
  <si>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</si>
  <si>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</si>
  <si>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</si>
  <si>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</si>
  <si>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</si>
  <si>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</si>
  <si>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</si>
  <si>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</si>
  <si>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</si>
  <si>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</si>
  <si>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</si>
  <si>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</si>
  <si>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</si>
  <si>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</si>
  <si>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</si>
  <si>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</si>
  <si>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</si>
  <si>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</si>
  <si>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</si>
  <si>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</si>
  <si>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</si>
  <si>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</si>
  <si>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</si>
  <si>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</si>
  <si>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</si>
  <si>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</si>
  <si>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</si>
  <si>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</si>
  <si>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</si>
  <si>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</si>
  <si>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</si>
  <si>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</si>
  <si>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</si>
  <si>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</si>
  <si>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</si>
  <si>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</si>
  <si>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</si>
  <si>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</si>
  <si>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</si>
  <si>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</si>
  <si>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</si>
  <si>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</si>
  <si>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</si>
  <si>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</si>
  <si>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</si>
  <si>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</si>
  <si>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</si>
  <si>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</si>
  <si>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</si>
  <si>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</si>
  <si>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</si>
  <si>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</si>
  <si>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</si>
  <si>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</si>
  <si>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</si>
  <si>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</si>
  <si>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</si>
  <si>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</si>
  <si>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</si>
  <si>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</si>
  <si>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</si>
  <si>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</si>
  <si>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</si>
  <si>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</si>
  <si>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</si>
  <si>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</si>
  <si>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</si>
  <si>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</si>
  <si>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</si>
  <si>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</si>
  <si>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</si>
  <si>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</si>
  <si>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</si>
  <si>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</si>
  <si>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</si>
  <si>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</si>
  <si>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</si>
  <si>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</si>
  <si>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</si>
  <si>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</si>
  <si>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</si>
  <si>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</si>
  <si>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</si>
  <si>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</si>
  <si>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</si>
  <si>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</si>
  <si>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</si>
  <si>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</si>
  <si>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</si>
  <si>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</si>
  <si>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</si>
  <si>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</si>
  <si>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</si>
  <si>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</si>
  <si>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</si>
  <si>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</si>
  <si>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</si>
  <si>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</si>
  <si>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</si>
  <si>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</si>
  <si>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</si>
  <si>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</si>
  <si>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</si>
  <si>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</si>
  <si>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</si>
  <si>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</si>
  <si>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</si>
  <si>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</si>
  <si>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</si>
  <si>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</si>
  <si>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</si>
  <si>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</si>
  <si>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</si>
  <si>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</si>
  <si>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</si>
  <si>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</si>
  <si>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</si>
  <si>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</si>
  <si>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</si>
  <si>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</si>
  <si>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</si>
  <si>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</si>
  <si>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</si>
  <si>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</si>
  <si>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</si>
  <si>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</si>
  <si>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</si>
  <si>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</si>
  <si>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</si>
  <si>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</si>
  <si>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</si>
  <si>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</si>
  <si>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</si>
  <si>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</si>
  <si>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</si>
  <si>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</si>
  <si>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</si>
  <si>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</si>
  <si>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</si>
  <si>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</si>
  <si>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</si>
  <si>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</si>
  <si>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</si>
  <si>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</si>
  <si>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</si>
  <si>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</si>
  <si>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</si>
  <si>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</si>
  <si>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</si>
  <si>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</si>
  <si>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</si>
  <si>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</si>
  <si>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</si>
  <si>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</si>
  <si>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</si>
  <si>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</si>
  <si>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</si>
  <si>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</si>
  <si>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</si>
  <si>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</si>
  <si>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</si>
  <si>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</si>
  <si>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</si>
  <si>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</si>
  <si>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</si>
  <si>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</si>
  <si>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</si>
  <si>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</si>
  <si>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</si>
  <si>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</si>
  <si>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</si>
  <si>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</si>
  <si>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</si>
  <si>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</si>
  <si>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</si>
  <si>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</si>
  <si>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</si>
  <si>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</si>
  <si>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</si>
  <si>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</si>
  <si>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</si>
  <si>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</si>
  <si>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</si>
  <si>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</si>
  <si>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</si>
  <si>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</si>
  <si>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</si>
  <si>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</si>
  <si>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</si>
  <si>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</si>
  <si>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</si>
  <si>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</si>
  <si>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</si>
  <si>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</si>
  <si>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</si>
  <si>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</si>
  <si>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</si>
  <si>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</si>
  <si>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</si>
  <si>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</si>
  <si>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</si>
  <si>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</si>
  <si>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</si>
  <si>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</si>
  <si>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</si>
  <si>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</si>
  <si>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</si>
  <si>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</si>
  <si>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</si>
  <si>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</si>
  <si>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</si>
  <si>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</si>
  <si>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</si>
  <si>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</si>
  <si>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</si>
  <si>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</si>
  <si>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</si>
  <si>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</si>
  <si>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</si>
  <si>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</si>
  <si>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</si>
  <si>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</si>
  <si>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</si>
  <si>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</si>
  <si>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</si>
  <si>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</si>
  <si>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</si>
  <si>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</si>
  <si>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</si>
  <si>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</si>
  <si>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</si>
  <si>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</si>
  <si>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</si>
  <si>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</si>
  <si>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</si>
  <si>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</si>
  <si>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</si>
  <si>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</si>
  <si>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</si>
  <si>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</si>
  <si>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</si>
  <si>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</si>
  <si>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</si>
  <si>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</si>
  <si>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</si>
  <si>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</si>
  <si>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</si>
  <si>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</si>
  <si>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</si>
  <si>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</si>
  <si>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</si>
  <si>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</si>
  <si>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</si>
  <si>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</si>
  <si>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</si>
  <si>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</si>
  <si>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</si>
  <si>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</si>
  <si>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</si>
  <si>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</si>
  <si>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</si>
  <si>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</si>
  <si>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</si>
  <si>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</si>
  <si>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</si>
  <si>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</si>
  <si>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</si>
  <si>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</si>
  <si>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</si>
  <si>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</si>
  <si>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</si>
  <si>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</si>
  <si>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</si>
  <si>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</si>
  <si>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</si>
  <si>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</si>
  <si>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</si>
  <si>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</si>
  <si>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</si>
  <si>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</si>
  <si>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</si>
  <si>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</si>
  <si>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</si>
  <si>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</si>
  <si>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</si>
  <si>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</si>
  <si>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</si>
  <si>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</si>
  <si>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</si>
  <si>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</si>
  <si>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</si>
  <si>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</si>
  <si>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</si>
  <si>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</si>
  <si>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</si>
  <si>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</si>
  <si>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</si>
  <si>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</si>
  <si>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</si>
  <si>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</si>
  <si>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</si>
  <si>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</si>
  <si>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</si>
  <si>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</si>
  <si>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</si>
  <si>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</si>
  <si>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</si>
  <si>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</si>
  <si>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</si>
  <si>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</si>
  <si>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</si>
  <si>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</si>
  <si>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</si>
  <si>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</si>
  <si>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</si>
  <si>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</si>
  <si>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</si>
  <si>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</si>
  <si>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</si>
  <si>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</si>
  <si>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</si>
  <si>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</si>
  <si>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</si>
  <si>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</si>
  <si>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</si>
  <si>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</si>
  <si>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</si>
  <si>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</si>
  <si>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</si>
  <si>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</si>
  <si>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</si>
  <si>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</si>
  <si>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</si>
  <si>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</si>
  <si>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</si>
  <si>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</si>
  <si>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</si>
  <si>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</si>
  <si>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</si>
  <si>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</si>
  <si>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</si>
  <si>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</si>
  <si>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</si>
  <si>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</si>
  <si>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</si>
  <si>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</si>
  <si>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</si>
  <si>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</si>
  <si>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</si>
  <si>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</si>
  <si>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</si>
  <si>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</si>
  <si>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</si>
  <si>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</si>
  <si>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</si>
  <si>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</si>
  <si>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</si>
  <si>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</si>
  <si>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</si>
  <si>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</si>
  <si>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</si>
  <si>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</si>
  <si>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</si>
  <si>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</si>
  <si>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</si>
  <si>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</si>
  <si>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</si>
  <si>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</si>
  <si>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</si>
  <si>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</si>
  <si>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</si>
  <si>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</si>
  <si>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</si>
  <si>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</si>
  <si>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</si>
  <si>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</si>
  <si>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</si>
  <si>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</si>
  <si>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</si>
  <si>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</si>
  <si>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</si>
  <si>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</si>
  <si>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</si>
  <si>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</si>
  <si>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</si>
  <si>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</si>
  <si>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</si>
  <si>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</si>
  <si>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</si>
  <si>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</si>
  <si>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</si>
  <si>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</si>
  <si>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</si>
  <si>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</si>
  <si>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</si>
  <si>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</si>
  <si>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</si>
  <si>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</si>
  <si>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</si>
  <si>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</si>
  <si>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</si>
  <si>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</si>
  <si>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</si>
  <si>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</si>
  <si>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</si>
  <si>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</si>
  <si>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</si>
  <si>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</si>
  <si>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</si>
  <si>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</si>
  <si>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</si>
  <si>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</si>
  <si>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</si>
  <si>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</si>
  <si>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</si>
  <si>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</si>
  <si>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</si>
  <si>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</si>
  <si>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</si>
  <si>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</si>
  <si>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</si>
  <si>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</si>
  <si>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</si>
  <si>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</si>
  <si>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</si>
  <si>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</si>
  <si>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</si>
  <si>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</si>
  <si>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</si>
  <si>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</si>
  <si>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</si>
  <si>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</si>
  <si>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</si>
  <si>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</si>
  <si>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</si>
  <si>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</si>
  <si>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</si>
  <si>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</si>
  <si>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</si>
  <si>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</si>
  <si>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</si>
  <si>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</si>
  <si>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</si>
  <si>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</si>
  <si>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</si>
  <si>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</si>
  <si>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</si>
  <si>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</si>
  <si>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</si>
  <si>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</si>
  <si>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</si>
  <si>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</si>
  <si>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</si>
  <si>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</si>
  <si>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</si>
  <si>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</si>
  <si>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</si>
  <si>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</si>
  <si>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</si>
  <si>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</si>
  <si>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</si>
  <si>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</si>
  <si>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</si>
  <si>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</si>
  <si>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</si>
  <si>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</si>
  <si>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</si>
  <si>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</si>
  <si>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</si>
  <si>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</si>
  <si>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</si>
  <si>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</si>
  <si>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</si>
  <si>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</si>
  <si>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</si>
  <si>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</si>
  <si>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</si>
  <si>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</si>
  <si>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</si>
  <si>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</si>
  <si>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</si>
  <si>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</si>
  <si>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</si>
  <si>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</si>
  <si>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</si>
  <si>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</si>
  <si>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</si>
  <si>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</si>
  <si>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</si>
  <si>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</si>
  <si>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</si>
  <si>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</si>
  <si>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</si>
  <si>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</si>
  <si>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</si>
  <si>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</si>
  <si>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</si>
  <si>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</si>
  <si>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</si>
  <si>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</si>
  <si>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</si>
  <si>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</si>
  <si>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</si>
  <si>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</si>
  <si>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</si>
  <si>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</si>
  <si>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</si>
  <si>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</si>
  <si>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</si>
  <si>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</si>
  <si>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</si>
  <si>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</si>
  <si>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</si>
  <si>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</si>
  <si>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</si>
  <si>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</si>
  <si>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</si>
  <si>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</si>
  <si>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</si>
  <si>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</si>
  <si>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</si>
  <si>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</si>
  <si>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</si>
  <si>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</si>
  <si>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</si>
  <si>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</si>
  <si>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</si>
  <si>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</si>
  <si>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</si>
  <si>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</si>
  <si>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</si>
  <si>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</si>
  <si>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</si>
  <si>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</si>
  <si>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</si>
  <si>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</si>
  <si>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</si>
  <si>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</si>
  <si>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</si>
  <si>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</si>
  <si>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</si>
  <si>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</si>
  <si>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</si>
  <si>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</si>
  <si>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</si>
  <si>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</si>
  <si>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</si>
  <si>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</si>
  <si>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</si>
  <si>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</si>
  <si>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</si>
  <si>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</si>
  <si>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</si>
  <si>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</si>
  <si>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</si>
  <si>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</si>
  <si>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</si>
  <si>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</si>
  <si>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</si>
  <si>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</si>
  <si>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</si>
  <si>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</si>
  <si>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</si>
  <si>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</si>
  <si>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</si>
  <si>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</si>
  <si>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</si>
  <si>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</si>
  <si>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</si>
  <si>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</si>
  <si>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</si>
  <si>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</si>
  <si>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</si>
  <si>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</si>
  <si>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</si>
  <si>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</si>
  <si>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</si>
  <si>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</si>
  <si>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</si>
  <si>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</si>
  <si>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</si>
  <si>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</si>
  <si>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</si>
  <si>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</si>
  <si>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</si>
  <si>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</si>
  <si>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</si>
  <si>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</si>
  <si>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</si>
  <si>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</si>
  <si>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</si>
  <si>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</si>
  <si>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</si>
  <si>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</si>
  <si>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</si>
  <si>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</si>
  <si>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</si>
  <si>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</si>
  <si>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</si>
  <si>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</si>
  <si>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</si>
  <si>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</si>
  <si>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</si>
  <si>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</si>
  <si>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</si>
  <si>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</si>
  <si>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</si>
  <si>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</si>
  <si>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</si>
  <si>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</si>
  <si>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</si>
  <si>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</si>
  <si>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</si>
  <si>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</si>
  <si>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</si>
  <si>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</si>
  <si>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</si>
  <si>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</si>
  <si>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</si>
  <si>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</si>
  <si>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</si>
  <si>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</si>
  <si>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</si>
  <si>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</si>
  <si>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</si>
  <si>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</si>
  <si>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</si>
  <si>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</si>
  <si>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</si>
  <si>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</si>
  <si>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</si>
  <si>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</si>
  <si>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</si>
  <si>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</si>
  <si>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</si>
  <si>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</si>
  <si>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</si>
  <si>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</si>
  <si>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</si>
  <si>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</si>
  <si>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</si>
  <si>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</si>
  <si>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</si>
  <si>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</si>
  <si>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</si>
  <si>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</si>
  <si>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</si>
  <si>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</si>
  <si>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</si>
  <si>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</si>
  <si>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</si>
  <si>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</si>
  <si>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</si>
  <si>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</si>
  <si>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</si>
  <si>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</si>
  <si>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</si>
  <si>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</si>
  <si>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</si>
  <si>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</si>
  <si>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</si>
  <si>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</si>
  <si>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</si>
  <si>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</si>
  <si>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</si>
  <si>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</si>
  <si>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</si>
  <si>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</si>
  <si>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</si>
  <si>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</si>
  <si>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</si>
  <si>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</si>
  <si>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</si>
  <si>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</si>
  <si>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</si>
  <si>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</si>
  <si>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</si>
  <si>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</si>
  <si>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</si>
  <si>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</si>
  <si>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</si>
  <si>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</si>
  <si>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</si>
  <si>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</si>
  <si>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</si>
  <si>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</si>
  <si>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</si>
  <si>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</si>
  <si>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</si>
  <si>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</si>
  <si>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</si>
  <si>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</si>
  <si>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</si>
  <si>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</si>
  <si>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</si>
  <si>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</si>
  <si>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</si>
  <si>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</si>
  <si>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</si>
  <si>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</si>
  <si>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</si>
  <si>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</si>
  <si>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</si>
  <si>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</si>
  <si>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</si>
  <si>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</si>
  <si>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</si>
  <si>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</si>
  <si>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</si>
  <si>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</si>
  <si>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</si>
  <si>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</si>
  <si>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</si>
  <si>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</si>
  <si>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</si>
  <si>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</si>
  <si>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</si>
  <si>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</si>
  <si>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</si>
  <si>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</si>
  <si>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</si>
  <si>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</si>
  <si>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</si>
  <si>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</si>
  <si>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</si>
  <si>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</si>
  <si>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</si>
  <si>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</si>
  <si>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</si>
  <si>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</si>
  <si>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</si>
  <si>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</si>
  <si>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</si>
  <si>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</si>
  <si>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</si>
  <si>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</si>
  <si>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</si>
  <si>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</si>
  <si>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</si>
  <si>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</si>
  <si>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</si>
  <si>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</si>
  <si>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</si>
  <si>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</si>
  <si>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</si>
  <si>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</si>
  <si>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</si>
  <si>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</si>
  <si>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</si>
  <si>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</si>
  <si>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</si>
  <si>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</si>
  <si>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</si>
  <si>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</si>
  <si>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</si>
  <si>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</si>
  <si>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</si>
  <si>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</si>
  <si>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</si>
  <si>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</si>
  <si>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</si>
  <si>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</si>
  <si>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</si>
  <si>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</si>
  <si>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</si>
  <si>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</si>
  <si>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</si>
  <si>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</si>
  <si>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</si>
  <si>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</si>
  <si>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</si>
  <si>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</si>
  <si>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</si>
  <si>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</si>
  <si>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</si>
  <si>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</si>
  <si>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</si>
  <si>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</si>
  <si>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</si>
  <si>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</si>
  <si>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</si>
  <si>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</si>
  <si>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</si>
  <si>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</si>
  <si>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</si>
  <si>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</si>
  <si>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</si>
  <si>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</si>
  <si>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</si>
  <si>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</si>
  <si>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</si>
  <si>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</si>
  <si>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</si>
  <si>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</si>
  <si>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</si>
  <si>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</si>
  <si>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</si>
  <si>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</si>
  <si>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</si>
  <si>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</si>
  <si>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</si>
  <si>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</si>
  <si>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</si>
  <si>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</si>
  <si>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</si>
  <si>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</si>
  <si>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</si>
  <si>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</si>
  <si>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</si>
  <si>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</si>
  <si>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</si>
  <si>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</si>
  <si>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</si>
  <si>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</si>
  <si>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</si>
  <si>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</si>
  <si>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</si>
  <si>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</si>
  <si>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</si>
  <si>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</si>
  <si>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</si>
  <si>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</si>
  <si>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</si>
  <si>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</si>
  <si>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</si>
  <si>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</si>
  <si>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</si>
  <si>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</si>
  <si>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</si>
  <si>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</si>
  <si>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</si>
  <si>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</si>
  <si>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</si>
  <si>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</si>
  <si>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</si>
  <si>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</si>
  <si>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</si>
  <si>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</si>
  <si>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</si>
  <si>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</si>
  <si>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</si>
  <si>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</si>
  <si>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</si>
  <si>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</si>
  <si>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</si>
  <si>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</si>
  <si>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</si>
  <si>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</si>
  <si>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</si>
  <si>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</si>
  <si>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</si>
  <si>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</si>
  <si>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</si>
  <si>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</si>
  <si>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</si>
  <si>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</si>
  <si>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</si>
  <si>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</si>
  <si>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</si>
  <si>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</si>
  <si>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</si>
  <si>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</si>
  <si>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</si>
  <si>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</si>
  <si>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</si>
  <si>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</si>
  <si>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</si>
  <si>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</si>
  <si>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</si>
  <si>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</si>
  <si>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</si>
  <si>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</si>
  <si>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</si>
  <si>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</si>
  <si>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</si>
  <si>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</si>
  <si>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</si>
  <si>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</si>
  <si>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</si>
  <si>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</si>
  <si>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</si>
  <si>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</si>
  <si>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</si>
  <si>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</si>
  <si>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</si>
  <si>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</si>
  <si>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</si>
  <si>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</si>
  <si>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</si>
  <si>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</si>
  <si>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</si>
  <si>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</si>
  <si>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</si>
  <si>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</si>
  <si>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</si>
  <si>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</si>
  <si>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</si>
  <si>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</si>
  <si>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</si>
  <si>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</si>
  <si>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</si>
  <si>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</si>
  <si>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</si>
  <si>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</si>
  <si>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</si>
  <si>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</si>
  <si>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</si>
  <si>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</si>
  <si>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</si>
  <si>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</si>
  <si>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</si>
  <si>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</si>
  <si>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</si>
  <si>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</si>
  <si>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</si>
  <si>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</si>
  <si>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</si>
  <si>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</si>
  <si>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</si>
  <si>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</si>
  <si>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</si>
  <si>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</si>
  <si>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</si>
  <si>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</si>
  <si>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</si>
  <si>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</si>
  <si>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</si>
  <si>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</si>
  <si>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</si>
  <si>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</si>
  <si>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</si>
  <si>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</si>
  <si>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</si>
  <si>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</si>
  <si>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</si>
  <si>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</si>
  <si>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</si>
  <si>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</si>
  <si>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</si>
  <si>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</si>
  <si>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</si>
  <si>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</si>
  <si>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</si>
  <si>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</si>
  <si>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</si>
  <si>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</si>
  <si>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</si>
  <si>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</si>
  <si>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</si>
  <si>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</si>
  <si>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</si>
  <si>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</si>
  <si>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</si>
  <si>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</si>
  <si>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</si>
  <si>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</si>
  <si>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</si>
  <si>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</si>
  <si>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</si>
  <si>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</si>
  <si>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</si>
  <si>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</si>
  <si>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</si>
  <si>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</si>
  <si>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</si>
  <si>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</si>
  <si>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</si>
  <si>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</si>
  <si>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</si>
  <si>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</si>
  <si>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</si>
  <si>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</si>
  <si>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</si>
  <si>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</si>
  <si>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</si>
  <si>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</si>
  <si>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</si>
  <si>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</si>
  <si>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</si>
  <si>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</si>
  <si>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</si>
  <si>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</si>
  <si>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</si>
  <si>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</si>
  <si>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</si>
  <si>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</si>
  <si>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</si>
  <si>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</si>
  <si>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</si>
  <si>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</si>
  <si>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</si>
  <si>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</si>
  <si>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</si>
  <si>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</si>
  <si>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</si>
  <si>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</si>
  <si>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</si>
  <si>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</si>
  <si>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</si>
  <si>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</si>
  <si>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</si>
  <si>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</si>
  <si>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</si>
  <si>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</si>
  <si>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</si>
  <si>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</si>
  <si>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</si>
  <si>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</si>
  <si>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</si>
  <si>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</si>
  <si>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</si>
  <si>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</si>
  <si>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</si>
  <si>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</si>
  <si>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</si>
  <si>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</si>
  <si>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</si>
  <si>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</si>
  <si>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</si>
  <si>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</si>
  <si>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</si>
  <si>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</si>
  <si>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</si>
  <si>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</si>
  <si>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</si>
  <si>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</si>
  <si>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</si>
  <si>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</si>
  <si>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</si>
  <si>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</si>
  <si>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</si>
  <si>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</si>
  <si>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</si>
  <si>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</si>
  <si>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</si>
  <si>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</si>
  <si>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</si>
  <si>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</si>
  <si>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</si>
  <si>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</si>
  <si>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</si>
  <si>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</si>
  <si>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</si>
  <si>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</si>
  <si>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</si>
  <si>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</si>
  <si>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</si>
  <si>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</si>
  <si>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</si>
  <si>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</si>
  <si>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</si>
  <si>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</si>
  <si>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</si>
  <si>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</si>
  <si>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</si>
  <si>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</si>
  <si>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</si>
  <si>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</si>
  <si>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</si>
  <si>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</si>
  <si>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</si>
  <si>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</si>
  <si>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</si>
  <si>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</si>
  <si>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</si>
  <si>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</si>
  <si>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</si>
  <si>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</si>
  <si>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</si>
  <si>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</si>
  <si>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</si>
  <si>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</si>
  <si>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</si>
  <si>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</si>
  <si>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</si>
  <si>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</si>
  <si>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</si>
  <si>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</si>
  <si>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</si>
  <si>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</si>
  <si>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</si>
  <si>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</si>
  <si>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</si>
  <si>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</si>
  <si>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</si>
  <si>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</si>
  <si>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</si>
  <si>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</si>
  <si>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</si>
  <si>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</si>
  <si>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</si>
  <si>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</si>
  <si>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</si>
  <si>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</si>
  <si>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</si>
  <si>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</si>
  <si>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</si>
  <si>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</si>
  <si>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</si>
  <si>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</si>
  <si>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</si>
  <si>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</si>
  <si>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</si>
  <si>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</si>
  <si>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</si>
  <si>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</si>
  <si>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</si>
  <si>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</si>
  <si>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</si>
  <si>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</si>
  <si>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</si>
  <si>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</si>
  <si>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</si>
  <si>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</si>
  <si>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</si>
  <si>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</si>
  <si>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</si>
  <si>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</si>
  <si>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</si>
  <si>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</si>
  <si>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</si>
  <si>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</si>
  <si>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</si>
  <si>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</si>
  <si>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</si>
  <si>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</si>
  <si>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</si>
  <si>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</si>
  <si>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</si>
  <si>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</si>
  <si>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</si>
  <si>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</si>
  <si>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</si>
  <si>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</si>
  <si>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</si>
  <si>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</si>
  <si>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</si>
  <si>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</si>
  <si>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</si>
  <si>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</si>
  <si>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</si>
  <si>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</si>
  <si>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</si>
  <si>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</si>
  <si>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</si>
  <si>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</si>
  <si>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</si>
  <si>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</si>
  <si>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</si>
  <si>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</si>
  <si>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</si>
  <si>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</si>
  <si>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</si>
  <si>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</si>
  <si>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</si>
  <si>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</si>
  <si>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</si>
  <si>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</si>
  <si>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</si>
  <si>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</si>
  <si>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</si>
  <si>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</si>
  <si>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</si>
  <si>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</si>
  <si>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</si>
  <si>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</si>
  <si>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</si>
  <si>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</si>
  <si>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</si>
  <si>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</si>
  <si>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</si>
  <si>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</si>
  <si>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</si>
  <si>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</si>
  <si>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</si>
  <si>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</si>
  <si>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</si>
  <si>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</si>
  <si>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</si>
  <si>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</si>
  <si>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</si>
  <si>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</si>
  <si>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</si>
  <si>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</si>
  <si>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</si>
  <si>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</si>
  <si>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</si>
  <si>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</si>
  <si>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</si>
  <si>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</si>
  <si>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</si>
  <si>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</si>
  <si>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</si>
  <si>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</si>
  <si>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</si>
  <si>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</si>
  <si>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</si>
  <si>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</si>
  <si>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</si>
  <si>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</si>
  <si>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</si>
  <si>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</si>
  <si>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</si>
  <si>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</si>
  <si>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</si>
  <si>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</si>
  <si>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</si>
  <si>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</si>
  <si>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</si>
  <si>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</si>
  <si>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</si>
  <si>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</si>
  <si>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</si>
  <si>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</si>
  <si>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</si>
  <si>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</si>
  <si>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</si>
  <si>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</si>
  <si>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</si>
  <si>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</si>
  <si>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</si>
  <si>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</si>
  <si>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</si>
  <si>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</si>
  <si>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</si>
  <si>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</si>
  <si>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</si>
  <si>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</si>
  <si>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</si>
  <si>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</si>
  <si>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</si>
  <si>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</si>
  <si>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</si>
  <si>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</si>
  <si>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</si>
  <si>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</si>
  <si>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</si>
  <si>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</si>
  <si>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</si>
  <si>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</si>
  <si>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</si>
  <si>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</si>
  <si>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</si>
  <si>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</si>
  <si>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</si>
  <si>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</si>
  <si>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</si>
  <si>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</si>
  <si>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</si>
  <si>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</si>
  <si>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</si>
  <si>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</si>
  <si>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</si>
  <si>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</si>
  <si>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</si>
  <si>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</si>
  <si>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</si>
  <si>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</si>
  <si>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</si>
  <si>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</si>
  <si>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</si>
  <si>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</si>
  <si>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</si>
  <si>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</si>
  <si>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</si>
  <si>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</si>
  <si>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</si>
  <si>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</si>
  <si>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</si>
  <si>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</si>
  <si>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</si>
  <si>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</si>
  <si>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</si>
  <si>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</si>
  <si>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</si>
  <si>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</si>
  <si>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</si>
  <si>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</si>
  <si>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</si>
  <si>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</si>
  <si>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</si>
  <si>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</si>
  <si>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</si>
  <si>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</si>
  <si>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</si>
  <si>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</si>
  <si>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</si>
  <si>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</si>
  <si>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</si>
  <si>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</si>
  <si>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</si>
  <si>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</si>
  <si>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</si>
  <si>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</si>
  <si>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</si>
  <si>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</si>
  <si>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</si>
  <si>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</si>
  <si>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</si>
  <si>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</si>
  <si>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</si>
  <si>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</si>
  <si>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</si>
  <si>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</si>
  <si>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</si>
  <si>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</si>
  <si>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</si>
  <si>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</si>
  <si>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</si>
  <si>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</si>
  <si>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</si>
  <si>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</si>
  <si>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</si>
  <si>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</si>
  <si>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</si>
  <si>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</si>
  <si>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</si>
  <si>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</si>
  <si>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</si>
  <si>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</si>
  <si>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</si>
  <si>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</si>
  <si>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</si>
  <si>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</si>
  <si>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</si>
  <si>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</si>
  <si>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</si>
  <si>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</si>
  <si>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</si>
  <si>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</si>
  <si>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</si>
  <si>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</si>
  <si>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</si>
  <si>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</si>
  <si>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</si>
  <si>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</si>
  <si>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</si>
  <si>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</si>
  <si>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</si>
  <si>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</si>
  <si>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</si>
  <si>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</si>
  <si>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</si>
  <si>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</si>
  <si>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</si>
  <si>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</si>
  <si>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</si>
  <si>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</si>
  <si>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</si>
  <si>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</si>
  <si>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</si>
  <si>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</si>
  <si>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</si>
  <si>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</si>
  <si>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</si>
  <si>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</si>
  <si>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</si>
  <si>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</si>
  <si>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</si>
  <si>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</si>
  <si>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</si>
  <si>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</si>
  <si>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</si>
  <si>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</si>
  <si>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</si>
  <si>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</si>
  <si>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</si>
  <si>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</si>
  <si>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</si>
  <si>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</si>
  <si>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</si>
  <si>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</si>
  <si>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</si>
  <si>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</si>
  <si>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</si>
  <si>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</si>
  <si>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</si>
  <si>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</si>
  <si>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</si>
  <si>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</si>
  <si>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</si>
  <si>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</si>
  <si>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</si>
  <si>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</si>
  <si>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</si>
  <si>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</si>
  <si>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</si>
  <si>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</si>
  <si>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</si>
  <si>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</si>
  <si>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</si>
  <si>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</si>
  <si>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</si>
  <si>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</si>
  <si>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</si>
  <si>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</si>
  <si>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</si>
  <si>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</si>
  <si>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</si>
  <si>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</si>
  <si>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</si>
  <si>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</si>
  <si>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</si>
  <si>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</si>
  <si>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</si>
  <si>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</si>
  <si>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</si>
  <si>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</si>
  <si>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</si>
  <si>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</si>
  <si>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</si>
  <si>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</si>
  <si>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</si>
  <si>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</si>
  <si>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</si>
  <si>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</si>
  <si>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</si>
  <si>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</si>
  <si>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</si>
  <si>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</si>
  <si>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</si>
  <si>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</si>
  <si>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</si>
  <si>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</si>
  <si>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</si>
  <si>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</si>
  <si>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</si>
  <si>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</si>
  <si>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</si>
  <si>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</si>
  <si>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</si>
  <si>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</si>
  <si>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</si>
  <si>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</si>
  <si>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</si>
  <si>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</si>
  <si>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</si>
  <si>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</si>
  <si>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</si>
  <si>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</si>
  <si>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</si>
  <si>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</si>
  <si>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</si>
  <si>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</si>
  <si>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</si>
  <si>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</si>
  <si>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</si>
  <si>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</si>
  <si>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</si>
  <si>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</si>
  <si>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</si>
  <si>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</si>
  <si>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</si>
  <si>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</si>
  <si>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</si>
  <si>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</si>
  <si>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</si>
  <si>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</si>
  <si>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</si>
  <si>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</si>
  <si>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</si>
  <si>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</si>
  <si>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</si>
  <si>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</si>
  <si>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</si>
  <si>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</si>
  <si>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</si>
  <si>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</si>
  <si>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</si>
  <si>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</si>
  <si>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</si>
  <si>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</si>
  <si>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</si>
  <si>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</si>
  <si>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</si>
  <si>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</si>
  <si>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</si>
  <si>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</si>
  <si>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</si>
  <si>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</si>
  <si>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</si>
  <si>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</si>
  <si>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</si>
  <si>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</si>
  <si>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</si>
  <si>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</si>
  <si>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</si>
  <si>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</si>
  <si>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</si>
  <si>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</si>
  <si>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</si>
  <si>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</si>
  <si>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</si>
  <si>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</si>
  <si>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</si>
  <si>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</si>
  <si>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</si>
  <si>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</si>
  <si>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</si>
  <si>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</si>
  <si>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</si>
  <si>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</si>
  <si>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</si>
  <si>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</si>
  <si>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</si>
  <si>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</si>
  <si>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</si>
  <si>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</si>
  <si>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</si>
  <si>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</si>
  <si>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</si>
  <si>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</si>
  <si>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</si>
  <si>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</si>
  <si>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</si>
  <si>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</si>
  <si>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</si>
  <si>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</si>
  <si>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</si>
  <si>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</si>
  <si>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</si>
  <si>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</si>
  <si>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</si>
  <si>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</si>
  <si>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</si>
  <si>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</si>
  <si>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</si>
  <si>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</si>
  <si>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</si>
  <si>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</si>
  <si>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</si>
  <si>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</si>
  <si>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</si>
  <si>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</si>
  <si>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</si>
  <si>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</si>
  <si>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</si>
  <si>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</si>
  <si>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</si>
  <si>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</si>
  <si>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</si>
  <si>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</si>
  <si>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</si>
  <si>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</si>
  <si>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</si>
  <si>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</si>
  <si>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</si>
  <si>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</si>
  <si>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</si>
  <si>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</si>
  <si>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</si>
  <si>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</si>
  <si>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</si>
  <si>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</si>
  <si>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</si>
  <si>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</si>
  <si>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</si>
  <si>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</si>
  <si>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</si>
  <si>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</si>
  <si>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</si>
  <si>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</si>
  <si>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</si>
  <si>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</si>
  <si>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</si>
  <si>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</si>
  <si>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</si>
  <si>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</si>
  <si>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</si>
  <si>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</si>
  <si>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</si>
  <si>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</si>
  <si>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</si>
  <si>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</si>
  <si>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</si>
  <si>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</si>
  <si>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</si>
  <si>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</si>
  <si>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</si>
  <si>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</si>
  <si>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</si>
  <si>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</si>
  <si>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</si>
  <si>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</si>
  <si>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</si>
  <si>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</si>
  <si>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</si>
  <si>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</si>
  <si>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</si>
  <si>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</si>
  <si>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</si>
  <si>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</si>
  <si>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</si>
  <si>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</si>
  <si>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</si>
  <si>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</si>
  <si>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</si>
  <si>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</si>
  <si>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</si>
  <si>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</si>
  <si>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</si>
  <si>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</si>
  <si>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</si>
  <si>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</si>
  <si>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</si>
  <si>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</si>
  <si>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</si>
  <si>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</si>
  <si>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</si>
  <si>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</si>
  <si>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</si>
  <si>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</si>
  <si>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</si>
  <si>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</si>
  <si>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</si>
  <si>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</si>
  <si>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</si>
  <si>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</si>
  <si>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</si>
  <si>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</si>
  <si>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</si>
  <si>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</si>
  <si>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</si>
  <si>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</si>
  <si>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</si>
  <si>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</si>
  <si>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</si>
  <si>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</si>
  <si>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</si>
  <si>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</si>
  <si>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</si>
  <si>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</si>
  <si>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</si>
  <si>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</si>
  <si>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</si>
  <si>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</si>
  <si>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</si>
  <si>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</si>
  <si>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</si>
  <si>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</si>
  <si>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</si>
  <si>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</si>
  <si>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</si>
  <si>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</si>
  <si>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</si>
  <si>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</si>
  <si>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</si>
  <si>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</si>
  <si>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</si>
  <si>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</si>
  <si>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</si>
  <si>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</si>
  <si>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</si>
  <si>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</si>
  <si>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</si>
  <si>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</si>
  <si>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</si>
  <si>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</si>
  <si>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</si>
  <si>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</si>
  <si>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</si>
  <si>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</si>
  <si>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</si>
  <si>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</si>
  <si>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</si>
  <si>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</si>
  <si>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</si>
  <si>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</si>
  <si>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</si>
  <si>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</si>
  <si>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</si>
  <si>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</si>
  <si>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</si>
  <si>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</si>
  <si>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</si>
  <si>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</si>
  <si>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</si>
  <si>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</si>
  <si>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</si>
  <si>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</si>
  <si>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</si>
  <si>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</si>
  <si>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</si>
  <si>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</si>
  <si>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</si>
  <si>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</si>
  <si>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</si>
  <si>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</si>
  <si>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</si>
  <si>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</si>
  <si>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</si>
  <si>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</si>
  <si>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</si>
  <si>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</si>
  <si>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</si>
  <si>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</si>
  <si>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</si>
  <si>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</si>
  <si>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</si>
  <si>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</si>
  <si>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</si>
  <si>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</si>
  <si>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</si>
  <si>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</si>
  <si>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</si>
  <si>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</si>
  <si>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</si>
  <si>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</si>
  <si>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</si>
  <si>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</si>
  <si>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</si>
  <si>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</si>
  <si>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</si>
  <si>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</si>
  <si>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</si>
  <si>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</si>
  <si>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</si>
  <si>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</si>
  <si>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</si>
  <si>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</si>
  <si>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</si>
  <si>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</si>
  <si>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</si>
  <si>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</si>
  <si>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</si>
  <si>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</si>
  <si>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</si>
  <si>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</si>
  <si>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</si>
  <si>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</si>
  <si>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</si>
  <si>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</si>
  <si>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</si>
  <si>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</si>
  <si>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</si>
  <si>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</si>
  <si>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</si>
  <si>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</si>
  <si>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</si>
  <si>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</si>
  <si>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</si>
  <si>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</si>
  <si>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</si>
  <si>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</si>
  <si>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</si>
  <si>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</si>
  <si>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</si>
  <si>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</si>
  <si>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</si>
  <si>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</si>
  <si>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</si>
  <si>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</si>
  <si>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</si>
  <si>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</si>
  <si>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</si>
  <si>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</si>
  <si>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</si>
  <si>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</si>
  <si>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</si>
  <si>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</si>
  <si>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</si>
  <si>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</si>
  <si>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</si>
  <si>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</si>
  <si>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</si>
  <si>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</si>
  <si>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</si>
  <si>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</si>
  <si>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</si>
  <si>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</si>
  <si>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</si>
  <si>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</si>
  <si>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</si>
  <si>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</si>
  <si>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</si>
  <si>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</si>
  <si>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</si>
  <si>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</si>
  <si>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</si>
  <si>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</si>
  <si>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</si>
  <si>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</si>
  <si>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</si>
  <si>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</si>
  <si>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</si>
  <si>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</si>
  <si>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</si>
  <si>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</si>
  <si>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</si>
  <si>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</si>
  <si>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</si>
  <si>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</si>
  <si>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</si>
  <si>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</si>
  <si>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</si>
  <si>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</si>
  <si>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</si>
  <si>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</si>
  <si>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</si>
  <si>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</si>
  <si>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</si>
  <si>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</si>
  <si>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</si>
  <si>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</si>
  <si>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</si>
  <si>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</si>
  <si>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</si>
  <si>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</si>
  <si>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</si>
  <si>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</si>
  <si>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</si>
  <si>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</si>
  <si>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</si>
  <si>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</si>
  <si>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</si>
  <si>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</si>
  <si>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</si>
  <si>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</si>
  <si>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</si>
  <si>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</si>
  <si>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</si>
  <si>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</si>
  <si>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</si>
  <si>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</si>
  <si>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</si>
  <si>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</si>
  <si>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</si>
  <si>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</si>
  <si>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</si>
  <si>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</si>
  <si>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</si>
  <si>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</si>
  <si>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</si>
  <si>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</si>
  <si>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</si>
  <si>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</si>
  <si>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</si>
  <si>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</si>
  <si>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</si>
  <si>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</si>
  <si>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</si>
  <si>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</si>
  <si>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</si>
  <si>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</si>
  <si>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</si>
  <si>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</si>
  <si>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</si>
  <si>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</si>
  <si>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</si>
  <si>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</si>
  <si>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</si>
  <si>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</si>
  <si>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</si>
  <si>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</si>
  <si>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</si>
  <si>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</si>
  <si>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</si>
  <si>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</si>
  <si>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</si>
  <si>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</si>
  <si>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</si>
  <si>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</si>
  <si>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</si>
  <si>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</si>
  <si>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</si>
  <si>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</si>
  <si>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</si>
  <si>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</si>
  <si>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</si>
  <si>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</si>
  <si>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</si>
  <si>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</si>
  <si>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</si>
  <si>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</si>
  <si>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</si>
  <si>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</si>
  <si>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</si>
  <si>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</si>
  <si>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</si>
  <si>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</si>
  <si>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</si>
  <si>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</si>
  <si>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</si>
  <si>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</si>
  <si>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</si>
  <si>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</si>
  <si>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</si>
  <si>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</si>
  <si>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</si>
  <si>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</si>
  <si>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</si>
  <si>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</si>
  <si>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</si>
  <si>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</si>
  <si>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</si>
  <si>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</si>
  <si>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</si>
  <si>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</si>
  <si>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</si>
  <si>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</si>
  <si>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</si>
  <si>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</si>
  <si>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</si>
  <si>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</si>
  <si>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</si>
  <si>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</si>
  <si>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</si>
  <si>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</si>
  <si>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</si>
  <si>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</si>
  <si>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</si>
  <si>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</si>
  <si>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</si>
  <si>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</si>
  <si>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</si>
  <si>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</si>
  <si>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</si>
  <si>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</si>
  <si>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</si>
  <si>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</si>
  <si>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</si>
  <si>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</si>
  <si>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</si>
  <si>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</si>
  <si>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</si>
  <si>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</si>
  <si>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</si>
  <si>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</si>
  <si>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</si>
  <si>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</si>
  <si>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</si>
  <si>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</si>
  <si>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</si>
  <si>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</si>
  <si>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</si>
  <si>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</si>
  <si>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</si>
  <si>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</si>
  <si>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</si>
  <si>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</si>
  <si>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</si>
  <si>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</si>
  <si>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</si>
  <si>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</si>
  <si>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</si>
  <si>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</si>
  <si>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</si>
  <si>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</si>
  <si>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</si>
  <si>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</si>
  <si>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</si>
  <si>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</si>
  <si>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</si>
  <si>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</si>
  <si>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</si>
  <si>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</si>
  <si>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</si>
  <si>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</si>
  <si>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</si>
  <si>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</si>
  <si>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</si>
  <si>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</si>
  <si>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</si>
  <si>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</si>
  <si>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</si>
  <si>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</si>
  <si>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</si>
  <si>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</si>
  <si>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</si>
  <si>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</si>
  <si>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</si>
  <si>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</si>
  <si>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</si>
  <si>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</si>
  <si>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</si>
  <si>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</si>
  <si>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</si>
  <si>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</si>
  <si>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</si>
  <si>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</si>
  <si>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</si>
  <si>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</si>
  <si>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</si>
  <si>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</si>
  <si>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</si>
  <si>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</si>
  <si>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</si>
  <si>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</si>
  <si>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</si>
  <si>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</si>
  <si>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</si>
  <si>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</si>
  <si>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</si>
  <si>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</si>
  <si>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</si>
  <si>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</si>
  <si>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</si>
  <si>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</si>
  <si>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</si>
  <si>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</si>
  <si>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</si>
  <si>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</si>
  <si>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</si>
  <si>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</si>
  <si>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</si>
  <si>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</si>
  <si>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</si>
  <si>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</si>
  <si>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</si>
  <si>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</si>
  <si>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</si>
  <si>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</si>
  <si>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</si>
  <si>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</si>
  <si>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</si>
  <si>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</si>
  <si>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</si>
  <si>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</si>
  <si>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</si>
  <si>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</si>
  <si>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</si>
  <si>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</si>
  <si>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</si>
  <si>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</si>
  <si>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</si>
  <si>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</si>
  <si>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</si>
  <si>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</si>
  <si>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</si>
  <si>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</si>
  <si>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</si>
  <si>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</si>
  <si>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</si>
  <si>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</si>
  <si>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</si>
  <si>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</si>
  <si>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</si>
  <si>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</si>
  <si>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</si>
  <si>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</si>
  <si>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</si>
  <si>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</si>
  <si>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</si>
  <si>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</si>
  <si>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</si>
  <si>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</si>
  <si>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</si>
  <si>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</si>
  <si>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</si>
  <si>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</si>
  <si>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</si>
  <si>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</si>
  <si>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</si>
  <si>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</si>
  <si>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</si>
  <si>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</si>
  <si>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</si>
  <si>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</si>
  <si>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</si>
  <si>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</si>
  <si>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</si>
  <si>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</si>
  <si>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</si>
  <si>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</si>
  <si>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</si>
  <si>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</si>
  <si>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</si>
  <si>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</si>
  <si>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</si>
  <si>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</si>
  <si>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</si>
  <si>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</si>
  <si>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</si>
  <si>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</si>
  <si>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</si>
  <si>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</si>
  <si>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</si>
  <si>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</si>
  <si>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</si>
  <si>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</si>
  <si>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</si>
  <si>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</si>
  <si>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</si>
  <si>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</si>
  <si>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</si>
  <si>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</si>
  <si>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</si>
  <si>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</si>
  <si>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</si>
  <si>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</si>
  <si>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</si>
  <si>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</si>
  <si>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</si>
  <si>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</si>
  <si>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</si>
  <si>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</si>
  <si>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</si>
  <si>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</si>
  <si>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</si>
  <si>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</si>
  <si>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</si>
  <si>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</si>
  <si>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</si>
  <si>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</si>
  <si>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</si>
  <si>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</si>
  <si>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</si>
  <si>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</si>
  <si>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</si>
  <si>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</si>
  <si>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</si>
  <si>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</si>
  <si>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</si>
  <si>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</si>
  <si>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</si>
  <si>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</si>
  <si>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</si>
  <si>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</si>
  <si>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</si>
  <si>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</si>
  <si>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</si>
  <si>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</si>
  <si>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</si>
  <si>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</si>
  <si>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</si>
  <si>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</si>
  <si>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</si>
  <si>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</si>
  <si>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</si>
  <si>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</si>
  <si>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</si>
  <si>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</si>
  <si>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</si>
  <si>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</si>
  <si>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</si>
  <si>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</si>
  <si>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</si>
  <si>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</si>
  <si>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</si>
  <si>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</si>
  <si>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</si>
  <si>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</si>
  <si>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</si>
  <si>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</si>
  <si>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</si>
  <si>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</si>
  <si>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</si>
  <si>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</si>
  <si>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</si>
  <si>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</si>
  <si>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</si>
  <si>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</si>
  <si>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</si>
  <si>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</si>
  <si>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</si>
  <si>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</si>
  <si>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</si>
  <si>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</si>
  <si>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</si>
  <si>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</si>
  <si>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</si>
  <si>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</si>
  <si>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</si>
  <si>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</si>
  <si>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</si>
  <si>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</si>
  <si>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</si>
  <si>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</si>
  <si>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</si>
  <si>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</si>
  <si>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</si>
  <si>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</si>
  <si>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</si>
  <si>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</si>
  <si>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</si>
  <si>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</si>
  <si>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</si>
  <si>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</si>
  <si>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</si>
  <si>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</si>
  <si>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</si>
  <si>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</si>
  <si>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</si>
  <si>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</si>
  <si>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</si>
  <si>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</si>
  <si>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</si>
  <si>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</si>
  <si>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</si>
  <si>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</si>
  <si>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</si>
  <si>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</si>
  <si>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</si>
  <si>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</si>
  <si>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</si>
  <si>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</si>
  <si>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</si>
  <si>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</si>
  <si>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</si>
  <si>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</si>
  <si>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</si>
  <si>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</si>
  <si>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</si>
  <si>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</si>
  <si>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</si>
  <si>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</si>
  <si>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</si>
  <si>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</si>
  <si>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</si>
  <si>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</si>
  <si>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</si>
  <si>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</si>
  <si>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</si>
  <si>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</si>
  <si>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</si>
  <si>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</si>
  <si>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</si>
  <si>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</si>
  <si>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</si>
  <si>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</si>
  <si>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</si>
  <si>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</si>
  <si>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</si>
  <si>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</si>
  <si>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</si>
  <si>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</si>
  <si>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</si>
  <si>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</si>
  <si>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</si>
  <si>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</si>
  <si>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</si>
  <si>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</si>
  <si>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</si>
  <si>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</si>
  <si>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</si>
  <si>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</si>
  <si>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</si>
  <si>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</si>
  <si>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</si>
  <si>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</si>
  <si>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</si>
  <si>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</si>
  <si>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</si>
  <si>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</si>
  <si>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</si>
  <si>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</si>
  <si>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</si>
  <si>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</si>
  <si>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</si>
  <si>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</si>
  <si>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</si>
  <si>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</si>
  <si>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</si>
  <si>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</si>
  <si>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</si>
  <si>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</si>
  <si>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</si>
  <si>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</si>
  <si>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</si>
  <si>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</si>
  <si>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</si>
  <si>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</si>
  <si>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</si>
  <si>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</si>
  <si>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</si>
  <si>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</si>
  <si>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</si>
  <si>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</si>
  <si>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</si>
  <si>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</si>
  <si>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</si>
  <si>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</si>
  <si>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</si>
  <si>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</si>
  <si>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</si>
  <si>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</si>
  <si>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</si>
  <si>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</si>
  <si>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</si>
  <si>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</si>
  <si>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</si>
  <si>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</si>
  <si>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</si>
  <si>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</si>
  <si>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</si>
  <si>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</si>
  <si>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</si>
  <si>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</si>
  <si>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</si>
  <si>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</si>
  <si>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</si>
  <si>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</si>
  <si>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</si>
  <si>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</si>
  <si>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</si>
  <si>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</si>
  <si>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</si>
  <si>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</si>
  <si>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</si>
  <si>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</si>
  <si>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</si>
  <si>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</si>
  <si>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</si>
  <si>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</si>
  <si>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</si>
  <si>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</si>
  <si>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</si>
  <si>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</si>
  <si>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</si>
  <si>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</si>
  <si>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</si>
  <si>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</si>
  <si>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</si>
  <si>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</si>
  <si>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</si>
  <si>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</si>
  <si>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</si>
  <si>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</si>
  <si>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</si>
  <si>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</si>
  <si>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</si>
  <si>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</si>
  <si>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</si>
  <si>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</si>
  <si>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</si>
  <si>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</si>
  <si>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</si>
  <si>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</si>
  <si>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</si>
  <si>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</si>
  <si>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</si>
  <si>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</si>
  <si>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</si>
  <si>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</si>
  <si>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</si>
  <si>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</si>
  <si>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</si>
  <si>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</si>
  <si>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</si>
  <si>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</si>
  <si>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</si>
  <si>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</si>
  <si>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</si>
  <si>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</si>
  <si>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</si>
  <si>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</si>
  <si>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</si>
  <si>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</si>
  <si>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</si>
  <si>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</si>
  <si>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</si>
  <si>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</si>
  <si>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</si>
  <si>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</si>
  <si>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</si>
  <si>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</si>
  <si>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</si>
  <si>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</si>
  <si>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</si>
  <si>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</si>
  <si>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</si>
  <si>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</si>
  <si>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</si>
  <si>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</si>
  <si>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</si>
  <si>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</si>
  <si>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</si>
  <si>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</si>
  <si>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</si>
  <si>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</si>
  <si>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</si>
  <si>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</si>
  <si>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</si>
  <si>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</si>
  <si>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</si>
  <si>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</si>
  <si>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</si>
  <si>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</si>
  <si>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</si>
  <si>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</si>
  <si>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</si>
  <si>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</si>
  <si>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</si>
  <si>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</si>
  <si>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</si>
  <si>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</si>
  <si>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</si>
  <si>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</si>
  <si>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</si>
  <si>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</si>
  <si>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</si>
  <si>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</si>
  <si>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</si>
  <si>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</si>
  <si>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</si>
  <si>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</si>
  <si>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</si>
  <si>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</si>
  <si>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</si>
  <si>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</si>
  <si>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</si>
  <si>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</si>
  <si>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</si>
  <si>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</si>
  <si>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</si>
  <si>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</si>
  <si>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</si>
  <si>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</si>
  <si>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</si>
  <si>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</si>
  <si>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</si>
  <si>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</si>
  <si>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</si>
  <si>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</si>
  <si>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</si>
  <si>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</si>
  <si>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</si>
  <si>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</si>
  <si>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</si>
  <si>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</si>
  <si>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</si>
  <si>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</si>
  <si>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</si>
  <si>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</si>
  <si>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</si>
  <si>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</si>
  <si>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</si>
  <si>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</si>
  <si>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</si>
  <si>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</si>
  <si>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</si>
  <si>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</si>
  <si>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</si>
  <si>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</si>
  <si>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</si>
  <si>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</si>
  <si>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</si>
  <si>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</si>
  <si>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</si>
  <si>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</si>
  <si>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</si>
  <si>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</si>
  <si>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</si>
  <si>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</si>
  <si>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</si>
  <si>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</si>
  <si>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</si>
  <si>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</si>
  <si>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</si>
  <si>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</si>
  <si>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</si>
  <si>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</si>
  <si>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</si>
  <si>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</si>
  <si>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</si>
  <si>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</si>
  <si>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</si>
  <si>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</si>
  <si>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</si>
  <si>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</si>
  <si>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</si>
  <si>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</si>
  <si>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</si>
  <si>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</si>
  <si>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</si>
  <si>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</si>
  <si>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</si>
  <si>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</si>
  <si>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</si>
  <si>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</si>
  <si>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</si>
  <si>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</si>
  <si>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</si>
  <si>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</si>
  <si>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</si>
  <si>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</si>
  <si>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</si>
  <si>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</si>
  <si>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</si>
  <si>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</si>
  <si>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</si>
  <si>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</si>
  <si>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</si>
  <si>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</si>
  <si>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</si>
  <si>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</si>
  <si>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</si>
  <si>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</si>
  <si>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</si>
  <si>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</si>
  <si>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</si>
  <si>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</si>
  <si>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</si>
  <si>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</si>
  <si>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</si>
  <si>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</si>
  <si>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</si>
  <si>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</si>
  <si>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</si>
  <si>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</si>
  <si>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</si>
  <si>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</si>
  <si>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</si>
  <si>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</si>
  <si>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</si>
  <si>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</si>
  <si>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</si>
  <si>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</si>
  <si>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</si>
  <si>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</si>
  <si>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</si>
  <si>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</si>
  <si>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</si>
  <si>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</si>
  <si>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</si>
  <si>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</si>
  <si>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</si>
  <si>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</si>
  <si>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</si>
  <si>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</si>
  <si>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</si>
  <si>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</si>
  <si>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</si>
  <si>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</si>
  <si>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</si>
  <si>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</si>
  <si>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</si>
  <si>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</si>
  <si>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</si>
  <si>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</si>
  <si>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</si>
  <si>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</si>
  <si>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</si>
  <si>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</si>
  <si>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</si>
  <si>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</si>
  <si>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</si>
  <si>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</si>
  <si>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</si>
  <si>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</si>
  <si>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</si>
  <si>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</si>
  <si>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</si>
  <si>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</si>
  <si>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</si>
  <si>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</si>
  <si>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</si>
  <si>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</si>
  <si>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</si>
  <si>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</si>
  <si>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</si>
  <si>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</si>
  <si>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</si>
  <si>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</si>
  <si>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</si>
  <si>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</si>
  <si>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</si>
  <si>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</si>
  <si>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</si>
  <si>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</si>
  <si>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</si>
  <si>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</si>
  <si>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</si>
  <si>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</si>
  <si>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</si>
  <si>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</si>
  <si>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</si>
  <si>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</si>
  <si>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</si>
  <si>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</si>
  <si>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</si>
  <si>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</si>
  <si>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</si>
  <si>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</si>
  <si>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</si>
  <si>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</si>
  <si>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</si>
  <si>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</si>
  <si>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</si>
  <si>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</si>
  <si>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</si>
  <si>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</si>
  <si>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</si>
  <si>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</si>
  <si>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</si>
  <si>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</si>
  <si>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</si>
  <si>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</si>
  <si>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</si>
  <si>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</si>
  <si>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</si>
  <si>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</si>
  <si>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</si>
  <si>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</si>
  <si>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</si>
  <si>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</si>
  <si>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</si>
  <si>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</si>
  <si>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</si>
  <si>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</si>
  <si>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</si>
  <si>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</si>
  <si>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</si>
  <si>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</si>
  <si>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</si>
  <si>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</si>
  <si>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</si>
  <si>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</si>
  <si>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</si>
  <si>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</si>
  <si>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</si>
  <si>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</si>
  <si>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</si>
  <si>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</si>
  <si>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</si>
  <si>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</si>
  <si>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</si>
  <si>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</si>
  <si>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</si>
  <si>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</si>
  <si>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</si>
  <si>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</si>
  <si>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</si>
  <si>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</si>
  <si>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</si>
  <si>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</si>
  <si>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</si>
  <si>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</si>
  <si>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</si>
  <si>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</si>
  <si>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</si>
  <si>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</si>
  <si>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</si>
  <si>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</si>
  <si>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</si>
  <si>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</si>
  <si>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</si>
  <si>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</si>
  <si>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</si>
  <si>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</si>
  <si>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</si>
  <si>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</si>
  <si>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</si>
  <si>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</si>
  <si>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</si>
  <si>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</si>
  <si>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</si>
  <si>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</si>
  <si>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</si>
  <si>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</si>
  <si>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</si>
  <si>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</si>
  <si>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</si>
  <si>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</si>
  <si>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</si>
  <si>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</si>
  <si>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</si>
  <si>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</si>
  <si>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</si>
  <si>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</si>
  <si>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</si>
  <si>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</si>
  <si>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</si>
  <si>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</si>
  <si>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</si>
  <si>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</si>
  <si>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</si>
  <si>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</si>
  <si>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</si>
  <si>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</si>
  <si>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</si>
  <si>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</si>
  <si>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</si>
  <si>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</si>
  <si>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</si>
  <si>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</si>
  <si>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</si>
  <si>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</si>
  <si>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</si>
  <si>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</si>
  <si>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</si>
  <si>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</si>
  <si>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</si>
  <si>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</si>
  <si>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</si>
  <si>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</si>
  <si>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</si>
  <si>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</si>
  <si>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</si>
  <si>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</si>
  <si>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</si>
  <si>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</si>
  <si>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</si>
  <si>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</si>
  <si>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</si>
  <si>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</si>
  <si>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</si>
  <si>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</si>
  <si>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</si>
  <si>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</si>
  <si>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</si>
  <si>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</si>
  <si>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</si>
  <si>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</si>
  <si>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</si>
  <si>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</si>
  <si>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</si>
  <si>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</si>
  <si>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</si>
  <si>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</si>
  <si>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</si>
  <si>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</si>
  <si>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</si>
  <si>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</si>
  <si>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</si>
  <si>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</si>
  <si>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</si>
  <si>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</si>
  <si>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</si>
  <si>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</si>
  <si>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</si>
  <si>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</si>
  <si>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</si>
  <si>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</si>
  <si>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</si>
  <si>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</si>
  <si>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</si>
  <si>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</si>
  <si>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</si>
  <si>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</si>
  <si>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</si>
  <si>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</si>
  <si>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</si>
  <si>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</si>
  <si>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</si>
  <si>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</si>
  <si>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</si>
  <si>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</si>
  <si>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</si>
  <si>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</si>
  <si>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</si>
  <si>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</si>
  <si>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</si>
  <si>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</si>
  <si>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</si>
  <si>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</si>
  <si>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</si>
  <si>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</si>
  <si>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</si>
  <si>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</si>
  <si>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</si>
  <si>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</si>
  <si>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</si>
  <si>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</si>
  <si>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</si>
  <si>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</si>
  <si>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</si>
  <si>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</si>
  <si>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</si>
  <si>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</si>
  <si>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</si>
  <si>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</si>
  <si>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</si>
  <si>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</si>
  <si>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</si>
  <si>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</si>
  <si>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</si>
  <si>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</si>
  <si>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</si>
  <si>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</si>
  <si>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</si>
  <si>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</si>
  <si>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</si>
  <si>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</si>
  <si>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</si>
  <si>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</si>
  <si>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</si>
  <si>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</si>
  <si>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</si>
  <si>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</si>
  <si>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</si>
  <si>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</si>
  <si>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</si>
  <si>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</si>
  <si>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</si>
  <si>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</si>
  <si>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</si>
  <si>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</si>
  <si>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</si>
  <si>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</si>
  <si>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</si>
  <si>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</si>
  <si>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</si>
  <si>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</si>
  <si>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</si>
  <si>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</si>
  <si>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</si>
  <si>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</si>
  <si>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</si>
  <si>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</si>
  <si>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</si>
  <si>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</si>
  <si>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</si>
  <si>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</si>
  <si>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</si>
  <si>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</si>
  <si>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</si>
  <si>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</si>
  <si>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</si>
  <si>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</si>
  <si>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</si>
  <si>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</si>
  <si>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</si>
  <si>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</si>
  <si>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</si>
  <si>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</si>
  <si>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</si>
  <si>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</si>
  <si>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</si>
  <si>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</si>
  <si>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</si>
  <si>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</si>
  <si>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</si>
  <si>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</si>
  <si>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</si>
  <si>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</si>
  <si>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</si>
  <si>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</si>
  <si>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</si>
  <si>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</si>
  <si>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</si>
  <si>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</si>
  <si>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</si>
  <si>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</si>
  <si>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</si>
  <si>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</si>
  <si>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</si>
  <si>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</si>
  <si>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</si>
  <si>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</si>
  <si>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</si>
  <si>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</si>
  <si>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</si>
  <si>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</si>
  <si>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</si>
  <si>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</si>
  <si>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</si>
  <si>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</si>
  <si>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</si>
  <si>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</si>
  <si>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</si>
  <si>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</si>
  <si>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</si>
  <si>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</si>
  <si>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</si>
  <si>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</si>
  <si>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</si>
  <si>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</si>
  <si>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</si>
  <si>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</si>
  <si>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</si>
  <si>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</si>
  <si>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</si>
  <si>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</si>
  <si>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</si>
  <si>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</si>
  <si>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</si>
  <si>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</si>
  <si>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</si>
  <si>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</si>
  <si>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</si>
  <si>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</si>
  <si>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</si>
  <si>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</si>
  <si>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</si>
  <si>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</si>
  <si>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</si>
  <si>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</si>
  <si>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</si>
  <si>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</si>
  <si>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</si>
  <si>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</si>
  <si>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</si>
  <si>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</si>
  <si>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</si>
  <si>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</si>
  <si>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</si>
  <si>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</si>
  <si>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</si>
  <si>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</si>
  <si>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</si>
  <si>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</si>
  <si>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</si>
  <si>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</si>
  <si>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</si>
  <si>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</si>
  <si>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</si>
  <si>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</si>
  <si>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</si>
  <si>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</si>
  <si>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</si>
  <si>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</si>
  <si>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</si>
  <si>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</si>
  <si>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</si>
  <si>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</si>
  <si>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</si>
  <si>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</si>
  <si>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</si>
  <si>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</si>
  <si>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</si>
  <si>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</si>
  <si>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</si>
  <si>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</si>
  <si>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</si>
  <si>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</si>
  <si>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</si>
  <si>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</si>
  <si>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</si>
  <si>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</si>
  <si>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</si>
  <si>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</si>
  <si>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</si>
  <si>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</si>
  <si>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</si>
  <si>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</si>
  <si>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</si>
  <si>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</si>
  <si>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</si>
  <si>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</si>
  <si>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</si>
  <si>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</si>
  <si>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</si>
  <si>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</si>
  <si>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</si>
  <si>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</si>
  <si>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</si>
  <si>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</si>
  <si>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</si>
  <si>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</si>
  <si>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</si>
  <si>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</si>
  <si>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</si>
  <si>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</si>
  <si>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</si>
  <si>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</si>
  <si>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</si>
  <si>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</si>
  <si>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</si>
  <si>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</si>
  <si>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</si>
  <si>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</si>
  <si>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</si>
  <si>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</si>
  <si>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</si>
  <si>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</si>
  <si>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</si>
  <si>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</si>
  <si>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</si>
  <si>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</si>
  <si>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</si>
  <si>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</si>
  <si>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</si>
  <si>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</si>
  <si>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</si>
  <si>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</si>
  <si>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</si>
  <si>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</si>
  <si>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</si>
  <si>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</si>
  <si>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</si>
  <si>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</si>
  <si>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</si>
  <si>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</si>
  <si>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</si>
  <si>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</si>
  <si>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</si>
  <si>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</si>
  <si>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</si>
  <si>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</si>
  <si>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</si>
  <si>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</si>
  <si>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</si>
  <si>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</si>
  <si>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</si>
  <si>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</si>
  <si>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</si>
  <si>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</si>
  <si>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</si>
  <si>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</si>
  <si>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</si>
  <si>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</si>
  <si>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</si>
  <si>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</si>
  <si>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</si>
  <si>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</si>
  <si>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</si>
  <si>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</si>
  <si>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</si>
  <si>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</si>
  <si>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</si>
  <si>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</si>
  <si>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</si>
  <si>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</si>
  <si>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</si>
  <si>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</si>
  <si>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</si>
  <si>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</si>
  <si>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</si>
  <si>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</si>
  <si>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</si>
  <si>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</si>
  <si>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</si>
  <si>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</si>
  <si>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</si>
  <si>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</si>
  <si>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</si>
  <si>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</si>
  <si>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</si>
  <si>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</si>
  <si>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</si>
  <si>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</si>
  <si>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</si>
  <si>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</si>
  <si>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</si>
  <si>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</si>
  <si>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</si>
  <si>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</si>
  <si>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</si>
  <si>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</si>
  <si>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</si>
  <si>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</si>
  <si>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</si>
  <si>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</si>
  <si>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</si>
  <si>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</si>
  <si>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</si>
  <si>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</si>
  <si>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</si>
  <si>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</si>
  <si>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</si>
  <si>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</si>
  <si>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</si>
  <si>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</si>
  <si>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</si>
  <si>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</si>
  <si>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</si>
  <si>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</si>
  <si>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</si>
  <si>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</si>
  <si>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</si>
  <si>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</si>
  <si>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</si>
  <si>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</si>
  <si>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</si>
  <si>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</si>
  <si>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</si>
  <si>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</si>
  <si>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</si>
  <si>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</si>
  <si>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</si>
  <si>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</si>
  <si>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</si>
  <si>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</si>
  <si>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</si>
  <si>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</si>
  <si>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</si>
  <si>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</si>
  <si>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</si>
  <si>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</si>
  <si>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</si>
  <si>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</si>
  <si>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</si>
  <si>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</si>
  <si>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</si>
  <si>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</si>
  <si>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</si>
  <si>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</si>
  <si>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</si>
  <si>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</si>
  <si>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</si>
  <si>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</si>
  <si>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</si>
  <si>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</si>
  <si>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</si>
  <si>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</si>
  <si>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</si>
  <si>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</si>
  <si>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</si>
  <si>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</si>
  <si>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</si>
  <si>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</si>
  <si>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</si>
  <si>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</si>
  <si>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</si>
  <si>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</si>
  <si>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</si>
  <si>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</si>
  <si>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</si>
  <si>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</si>
  <si>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</si>
  <si>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</si>
  <si>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</si>
  <si>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</si>
  <si>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</si>
  <si>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</si>
  <si>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</si>
  <si>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</si>
  <si>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</si>
  <si>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</si>
  <si>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</si>
  <si>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</si>
  <si>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</si>
  <si>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</si>
  <si>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</si>
  <si>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</si>
  <si>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</si>
  <si>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</si>
  <si>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</si>
  <si>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</si>
  <si>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</si>
  <si>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</si>
  <si>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</si>
  <si>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</si>
  <si>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</si>
  <si>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</si>
  <si>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</si>
  <si>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</si>
  <si>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</si>
  <si>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</si>
  <si>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</si>
  <si>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</si>
  <si>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</si>
  <si>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</si>
  <si>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</si>
  <si>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</si>
  <si>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</si>
  <si>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</si>
  <si>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</si>
  <si>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</si>
  <si>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</si>
  <si>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</si>
  <si>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</si>
  <si>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</si>
  <si>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</si>
  <si>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</si>
  <si>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</si>
  <si>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</si>
  <si>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</si>
  <si>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</si>
  <si>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</si>
  <si>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</si>
  <si>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</si>
  <si>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</si>
  <si>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</si>
  <si>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</si>
  <si>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</si>
  <si>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</si>
  <si>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</si>
  <si>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</si>
  <si>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</si>
  <si>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</si>
  <si>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</si>
  <si>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</si>
  <si>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</si>
  <si>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</si>
  <si>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</si>
  <si>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</si>
  <si>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</si>
  <si>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</si>
  <si>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</si>
  <si>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</si>
  <si>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</si>
  <si>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</si>
  <si>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</si>
  <si>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</si>
  <si>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</si>
  <si>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</si>
  <si>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</si>
  <si>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</si>
  <si>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</si>
  <si>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</si>
  <si>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</si>
  <si>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</si>
  <si>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</si>
  <si>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</si>
  <si>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</si>
  <si>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</si>
  <si>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</si>
  <si>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</si>
  <si>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</si>
  <si>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</si>
  <si>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</si>
  <si>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</si>
  <si>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</si>
  <si>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</si>
  <si>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</si>
  <si>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</si>
  <si>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</si>
  <si>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</si>
  <si>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</si>
  <si>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</si>
  <si>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</si>
  <si>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</si>
  <si>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</si>
  <si>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</si>
  <si>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</si>
  <si>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</si>
  <si>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</si>
  <si>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</si>
  <si>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</si>
  <si>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</si>
  <si>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</si>
  <si>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</si>
  <si>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</si>
  <si>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</si>
  <si>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</si>
  <si>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</si>
  <si>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</si>
  <si>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</si>
  <si>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</si>
  <si>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</si>
  <si>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</si>
  <si>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</si>
  <si>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</si>
  <si>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</si>
  <si>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</si>
  <si>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</si>
  <si>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</si>
  <si>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</si>
  <si>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</si>
  <si>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</si>
  <si>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</si>
  <si>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</si>
  <si>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</si>
  <si>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</si>
  <si>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</si>
  <si>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</si>
  <si>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</si>
  <si>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</si>
  <si>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</si>
  <si>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</si>
  <si>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</si>
  <si>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</si>
  <si>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</si>
  <si>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</si>
  <si>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</si>
  <si>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</si>
  <si>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</si>
  <si>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</si>
  <si>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</si>
  <si>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</si>
  <si>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</si>
  <si>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</si>
  <si>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</si>
  <si>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</si>
  <si>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</si>
  <si>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</si>
  <si>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</si>
  <si>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</si>
  <si>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</si>
  <si>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</si>
  <si>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</si>
  <si>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</si>
  <si>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</si>
  <si>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</si>
  <si>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</si>
  <si>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</si>
  <si>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</si>
  <si>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</si>
  <si>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</si>
  <si>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</si>
  <si>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</si>
  <si>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</si>
  <si>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</si>
  <si>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</si>
  <si>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</si>
  <si>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</si>
  <si>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</si>
  <si>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</si>
  <si>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</si>
  <si>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</si>
  <si>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</si>
  <si>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</si>
  <si>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</si>
  <si>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</si>
  <si>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</si>
  <si>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</si>
  <si>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</si>
  <si>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</si>
  <si>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</si>
  <si>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</si>
  <si>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</si>
  <si>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</si>
  <si>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</si>
  <si>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</si>
  <si>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</si>
  <si>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</si>
  <si>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</si>
  <si>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</si>
  <si>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</si>
  <si>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</si>
  <si>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</si>
  <si>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</si>
  <si>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</si>
  <si>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</si>
  <si>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</si>
  <si>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</si>
  <si>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</si>
  <si>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</si>
  <si>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</si>
  <si>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</si>
  <si>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</si>
  <si>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</si>
  <si>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</si>
  <si>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</si>
  <si>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</si>
  <si>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</si>
  <si>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</si>
  <si>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</si>
  <si>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</si>
  <si>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</si>
  <si>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</si>
  <si>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</si>
  <si>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</si>
  <si>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</si>
  <si>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</si>
  <si>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</si>
  <si>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</si>
  <si>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</si>
  <si>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</si>
  <si>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</si>
  <si>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</si>
  <si>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</si>
  <si>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</si>
  <si>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</si>
  <si>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</si>
  <si>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</si>
  <si>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</si>
  <si>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</si>
  <si>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</si>
  <si>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</si>
  <si>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</si>
  <si>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</si>
  <si>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</si>
  <si>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</si>
  <si>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</si>
  <si>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</si>
  <si>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</si>
  <si>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</si>
  <si>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</si>
  <si>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</si>
  <si>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</si>
  <si>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</si>
  <si>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</si>
  <si>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</si>
  <si>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</si>
  <si>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</si>
  <si>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</si>
  <si>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</si>
  <si>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</si>
  <si>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</si>
  <si>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</si>
  <si>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</si>
  <si>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</si>
  <si>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</si>
  <si>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</si>
  <si>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</si>
  <si>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</si>
  <si>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</si>
  <si>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</si>
  <si>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</si>
  <si>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</si>
  <si>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</si>
  <si>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</si>
  <si>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</si>
  <si>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</si>
  <si>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</si>
  <si>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</si>
  <si>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</si>
  <si>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</si>
  <si>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</si>
  <si>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</si>
  <si>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</si>
  <si>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</si>
  <si>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</si>
  <si>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</si>
  <si>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</si>
  <si>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</si>
  <si>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</si>
  <si>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</si>
  <si>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</si>
  <si>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</si>
  <si>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</si>
  <si>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</si>
  <si>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</si>
  <si>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</si>
  <si>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</si>
  <si>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</si>
  <si>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</si>
  <si>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</si>
  <si>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</si>
  <si>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</si>
  <si>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</si>
  <si>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</si>
  <si>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</si>
  <si>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</si>
  <si>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</si>
  <si>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</si>
  <si>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</si>
  <si>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</si>
  <si>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</si>
  <si>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</si>
  <si>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</si>
  <si>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</si>
  <si>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</si>
  <si>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</si>
  <si>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</si>
  <si>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</si>
  <si>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</si>
  <si>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</si>
  <si>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</si>
  <si>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</si>
  <si>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</si>
  <si>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</si>
  <si>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</si>
  <si>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</si>
  <si>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</si>
  <si>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</si>
  <si>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</si>
  <si>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</si>
  <si>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</si>
  <si>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</si>
  <si>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</si>
  <si>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</si>
  <si>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</si>
  <si>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</si>
  <si>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</si>
  <si>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</si>
  <si>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</si>
  <si>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</si>
  <si>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</si>
  <si>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</si>
  <si>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</si>
  <si>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</si>
  <si>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</si>
  <si>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</si>
  <si>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</si>
  <si>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</si>
  <si>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</si>
  <si>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</si>
  <si>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</si>
  <si>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</si>
  <si>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</si>
  <si>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</si>
  <si>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</si>
  <si>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</si>
  <si>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</si>
  <si>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</si>
  <si>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</si>
  <si>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</si>
  <si>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</si>
  <si>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</si>
  <si>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</si>
  <si>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</si>
  <si>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</si>
  <si>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</si>
  <si>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</si>
  <si>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</si>
  <si>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</si>
  <si>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</si>
  <si>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</si>
  <si>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</si>
  <si>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</si>
  <si>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</si>
  <si>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</si>
  <si>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</si>
  <si>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</si>
  <si>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</si>
  <si>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</si>
  <si>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</si>
  <si>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</si>
  <si>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</si>
  <si>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</si>
  <si>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</si>
  <si>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</si>
  <si>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</si>
  <si>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</si>
  <si>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</si>
  <si>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</si>
  <si>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</si>
  <si>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</si>
  <si>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</si>
  <si>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</si>
  <si>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</si>
  <si>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</si>
  <si>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</si>
  <si>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</si>
  <si>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</si>
  <si>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</si>
  <si>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</si>
  <si>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</si>
  <si>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</si>
  <si>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</si>
  <si>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</si>
  <si>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</si>
  <si>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</si>
  <si>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</si>
  <si>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</si>
  <si>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</si>
  <si>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</si>
  <si>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</si>
  <si>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</si>
  <si>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</si>
  <si>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</si>
  <si>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</si>
  <si>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</si>
  <si>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</si>
  <si>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</si>
  <si>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</si>
  <si>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</si>
  <si>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</si>
  <si>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</si>
  <si>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</si>
  <si>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</si>
  <si>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</si>
  <si>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</si>
  <si>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</si>
  <si>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</si>
  <si>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</si>
  <si>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</si>
  <si>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</si>
  <si>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</si>
  <si>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</si>
  <si>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</si>
  <si>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</si>
  <si>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</si>
  <si>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</si>
  <si>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</si>
  <si>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</si>
  <si>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</si>
  <si>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</si>
  <si>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</si>
  <si>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</si>
  <si>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</si>
  <si>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</si>
  <si>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</si>
  <si>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</si>
  <si>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</si>
  <si>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</si>
  <si>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</si>
  <si>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</si>
  <si>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</si>
  <si>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</si>
  <si>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</si>
  <si>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</si>
  <si>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</si>
  <si>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</si>
  <si>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</si>
  <si>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</si>
  <si>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</si>
  <si>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</si>
  <si>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</si>
  <si>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</si>
  <si>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</si>
  <si>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</si>
  <si>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</si>
  <si>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</si>
  <si>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</si>
  <si>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</si>
  <si>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</si>
  <si>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</si>
  <si>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</si>
  <si>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</si>
  <si>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</si>
  <si>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</si>
  <si>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</si>
  <si>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</si>
  <si>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</si>
  <si>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</si>
  <si>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</si>
  <si>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</si>
  <si>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</si>
  <si>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</si>
  <si>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</si>
  <si>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</si>
  <si>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</si>
  <si>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</si>
  <si>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</si>
  <si>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</si>
  <si>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</si>
  <si>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</si>
  <si>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</si>
  <si>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</si>
  <si>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</si>
  <si>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</si>
  <si>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</si>
  <si>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</si>
  <si>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</si>
  <si>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</si>
  <si>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</si>
  <si>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</si>
  <si>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</si>
  <si>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</si>
  <si>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</si>
  <si>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</si>
  <si>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</si>
  <si>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</si>
  <si>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</si>
  <si>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</si>
  <si>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</si>
  <si>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</si>
  <si>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</si>
  <si>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</si>
  <si>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</si>
  <si>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</si>
  <si>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</si>
  <si>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</si>
  <si>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</si>
  <si>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</si>
  <si>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</si>
  <si>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</si>
  <si>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</si>
  <si>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</si>
  <si>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</si>
  <si>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</si>
  <si>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</si>
  <si>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</si>
  <si>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</si>
  <si>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</si>
  <si>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</si>
  <si>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</si>
  <si>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</si>
  <si>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</si>
  <si>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</si>
  <si>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</si>
  <si>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</si>
  <si>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</si>
  <si>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</si>
  <si>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</si>
  <si>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</si>
  <si>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</si>
  <si>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</si>
  <si>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</si>
  <si>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</si>
  <si>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</si>
  <si>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</si>
  <si>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</si>
  <si>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</si>
  <si>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</si>
  <si>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</si>
  <si>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</si>
  <si>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</si>
  <si>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</si>
  <si>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</si>
  <si>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</si>
  <si>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</si>
  <si>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</si>
  <si>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</si>
  <si>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</si>
  <si>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</si>
  <si>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</si>
  <si>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</si>
  <si>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</si>
  <si>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</si>
  <si>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</si>
  <si>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</si>
  <si>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</si>
  <si>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</si>
  <si>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</si>
  <si>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</si>
  <si>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</si>
  <si>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</si>
  <si>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</si>
  <si>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</si>
  <si>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</si>
  <si>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</si>
  <si>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</si>
  <si>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</si>
  <si>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</si>
  <si>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</si>
  <si>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</si>
  <si>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</si>
  <si>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</si>
  <si>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</si>
  <si>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</si>
  <si>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</si>
  <si>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</si>
  <si>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</si>
  <si>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</si>
  <si>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</si>
  <si>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</si>
  <si>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</si>
  <si>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</si>
  <si>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</si>
  <si>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</si>
  <si>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</si>
  <si>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</si>
  <si>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</si>
  <si>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</si>
  <si>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</si>
  <si>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</si>
  <si>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</si>
  <si>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</si>
  <si>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</si>
  <si>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</si>
  <si>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</si>
  <si>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</si>
  <si>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</si>
  <si>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</si>
  <si>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</si>
  <si>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</si>
  <si>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</si>
  <si>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</si>
  <si>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</si>
  <si>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</si>
  <si>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</si>
  <si>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</si>
  <si>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</si>
  <si>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</si>
  <si>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</si>
  <si>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</si>
  <si>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</si>
  <si>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</si>
  <si>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</si>
  <si>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</si>
  <si>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</si>
  <si>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</si>
  <si>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</si>
  <si>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</si>
  <si>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</si>
  <si>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</si>
  <si>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</si>
  <si>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</si>
  <si>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</si>
  <si>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</si>
  <si>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</si>
  <si>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</si>
  <si>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</si>
  <si>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</si>
  <si>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</si>
  <si>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</si>
  <si>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</si>
  <si>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</si>
  <si>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</si>
  <si>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</si>
  <si>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</si>
  <si>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</si>
  <si>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</si>
  <si>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</si>
  <si>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</si>
  <si>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</si>
  <si>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</si>
  <si>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</si>
  <si>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</si>
  <si>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</si>
  <si>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</si>
  <si>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</si>
  <si>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</si>
  <si>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</si>
  <si>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</si>
  <si>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</si>
  <si>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</si>
  <si>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</si>
  <si>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</si>
  <si>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</si>
  <si>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</si>
  <si>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</si>
  <si>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</si>
  <si>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</si>
  <si>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</si>
  <si>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</si>
  <si>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</si>
  <si>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</si>
  <si>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</si>
  <si>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</si>
  <si>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</si>
  <si>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</si>
  <si>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</si>
  <si>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</si>
  <si>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</si>
  <si>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</si>
  <si>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</si>
  <si>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</si>
  <si>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</si>
  <si>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</si>
  <si>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</si>
  <si>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</si>
  <si>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</si>
  <si>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</si>
  <si>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</si>
  <si>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</si>
  <si>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</si>
  <si>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</si>
  <si>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</si>
  <si>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</si>
  <si>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</si>
  <si>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</si>
  <si>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</si>
  <si>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</si>
  <si>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</si>
  <si>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</si>
  <si>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</si>
  <si>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</si>
  <si>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</si>
  <si>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</si>
  <si>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</si>
  <si>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</si>
  <si>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</si>
  <si>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</si>
  <si>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</si>
  <si>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</si>
  <si>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</si>
  <si>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</si>
  <si>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</si>
  <si>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</si>
  <si>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</si>
  <si>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</si>
  <si>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</si>
  <si>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</si>
  <si>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</si>
  <si>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</si>
  <si>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</si>
  <si>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</si>
  <si>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</si>
  <si>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</si>
  <si>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</si>
  <si>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</si>
  <si>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</si>
  <si>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</si>
  <si>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</si>
  <si>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</si>
  <si>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</si>
  <si>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</si>
  <si>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</si>
  <si>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</si>
  <si>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</si>
  <si>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</si>
  <si>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</si>
  <si>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</si>
  <si>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</si>
  <si>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</si>
  <si>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</si>
  <si>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</si>
  <si>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</si>
  <si>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</si>
  <si>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</si>
  <si>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</si>
  <si>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</si>
  <si>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</si>
  <si>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</si>
  <si>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</si>
  <si>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</si>
  <si>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</si>
  <si>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</si>
  <si>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</si>
  <si>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</si>
  <si>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</si>
  <si>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</si>
  <si>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</si>
  <si>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</si>
  <si>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</si>
  <si>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</si>
  <si>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</si>
  <si>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</si>
  <si>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</si>
  <si>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</si>
  <si>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</si>
  <si>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</si>
  <si>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</si>
  <si>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</si>
  <si>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</si>
  <si>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</si>
  <si>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</si>
  <si>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</si>
  <si>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</si>
  <si>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</si>
  <si>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</si>
  <si>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</si>
  <si>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</si>
  <si>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</si>
  <si>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</si>
  <si>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</si>
  <si>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</si>
  <si>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</si>
  <si>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</si>
  <si>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</si>
  <si>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</si>
  <si>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</si>
  <si>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</si>
  <si>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</si>
  <si>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</si>
  <si>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</si>
  <si>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</si>
  <si>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</si>
  <si>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</si>
  <si>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</si>
  <si>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</si>
  <si>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</si>
  <si>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</si>
  <si>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</si>
  <si>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</si>
  <si>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</si>
  <si>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</si>
  <si>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</si>
  <si>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</si>
  <si>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</si>
  <si>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</si>
  <si>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</si>
  <si>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</si>
  <si>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</si>
  <si>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</si>
  <si>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</si>
  <si>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</si>
  <si>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</si>
  <si>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</si>
  <si>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</si>
  <si>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</si>
  <si>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</si>
  <si>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</si>
  <si>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</si>
  <si>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</si>
  <si>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</si>
  <si>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</si>
  <si>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</si>
  <si>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</si>
  <si>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</si>
  <si>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</si>
  <si>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</si>
  <si>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</si>
  <si>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</si>
  <si>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</si>
  <si>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</si>
  <si>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</si>
  <si>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</si>
  <si>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</si>
  <si>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</si>
  <si>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</si>
  <si>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</si>
  <si>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</si>
  <si>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</si>
  <si>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</si>
  <si>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</si>
  <si>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</si>
  <si>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</si>
  <si>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</si>
  <si>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</si>
  <si>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</si>
  <si>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</si>
  <si>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</si>
  <si>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</si>
  <si>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</si>
  <si>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</si>
  <si>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</si>
  <si>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</si>
  <si>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</si>
  <si>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</si>
  <si>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</si>
  <si>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</si>
  <si>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</si>
  <si>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</si>
  <si>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</si>
  <si>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</si>
  <si>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</si>
  <si>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</si>
  <si>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</si>
  <si>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</si>
  <si>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</si>
  <si>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</si>
  <si>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</si>
  <si>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</si>
  <si>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</si>
  <si>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</si>
  <si>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</si>
  <si>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</si>
  <si>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</si>
  <si>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</si>
  <si>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</si>
  <si>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</si>
  <si>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</si>
  <si>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</si>
  <si>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</si>
  <si>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</si>
  <si>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</si>
  <si>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</si>
  <si>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</si>
  <si>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</si>
  <si>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</si>
  <si>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</si>
  <si>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</si>
  <si>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</si>
  <si>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</si>
  <si>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</si>
  <si>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</si>
  <si>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</si>
  <si>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</si>
  <si>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</si>
  <si>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</si>
  <si>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</si>
  <si>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</si>
  <si>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</si>
  <si>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</si>
  <si>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</si>
  <si>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</si>
  <si>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</si>
  <si>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</si>
  <si>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</si>
  <si>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</si>
  <si>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</si>
  <si>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</si>
  <si>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</si>
  <si>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</si>
  <si>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</si>
  <si>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</si>
  <si>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</si>
  <si>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</si>
  <si>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</si>
  <si>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</si>
  <si>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</si>
  <si>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</si>
  <si>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</si>
  <si>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</si>
  <si>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</si>
  <si>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</si>
  <si>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</si>
  <si>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</si>
  <si>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</si>
  <si>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</si>
  <si>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</si>
  <si>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</si>
  <si>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</si>
  <si>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</si>
  <si>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</si>
  <si>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</si>
  <si>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</si>
  <si>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</si>
  <si>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</si>
  <si>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</si>
  <si>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</si>
  <si>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</si>
  <si>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</si>
  <si>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</si>
  <si>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</si>
  <si>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</si>
  <si>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</si>
  <si>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</si>
  <si>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</si>
  <si>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</si>
  <si>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</si>
  <si>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</si>
  <si>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</si>
  <si>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</si>
  <si>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</si>
  <si>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</si>
  <si>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</si>
  <si>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</si>
  <si>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</si>
  <si>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</si>
  <si>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</si>
  <si>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</si>
  <si>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</si>
  <si>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</si>
  <si>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</si>
  <si>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</si>
  <si>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</si>
  <si>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</si>
  <si>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</si>
  <si>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</si>
  <si>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</si>
  <si>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</si>
  <si>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</si>
  <si>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</si>
  <si>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</si>
  <si>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</si>
  <si>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</si>
  <si>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</si>
  <si>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</si>
  <si>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</si>
  <si>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</si>
  <si>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</si>
  <si>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</si>
  <si>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</si>
  <si>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</si>
  <si>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</si>
  <si>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</si>
  <si>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</si>
  <si>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</si>
  <si>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</si>
  <si>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</si>
  <si>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</si>
  <si>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</si>
  <si>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</si>
  <si>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</si>
  <si>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</si>
  <si>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</si>
  <si>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</si>
  <si>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</si>
  <si>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</si>
  <si>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</si>
  <si>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</si>
  <si>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</si>
  <si>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</si>
  <si>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</si>
  <si>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</si>
  <si>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</si>
  <si>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</si>
  <si>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</si>
  <si>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</si>
  <si>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</si>
  <si>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</si>
  <si>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</si>
  <si>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</si>
  <si>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</si>
  <si>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</si>
  <si>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</si>
  <si>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</si>
  <si>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</si>
  <si>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</si>
  <si>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</si>
  <si>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</si>
  <si>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</si>
  <si>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</si>
  <si>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</si>
  <si>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</si>
  <si>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</si>
  <si>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</si>
  <si>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</si>
  <si>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</si>
  <si>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</si>
  <si>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</si>
  <si>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</si>
  <si>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</si>
  <si>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</si>
  <si>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</si>
  <si>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</si>
  <si>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</si>
  <si>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</si>
  <si>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</si>
  <si>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</si>
  <si>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</si>
  <si>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</si>
  <si>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</si>
  <si>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</si>
  <si>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</si>
  <si>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</si>
  <si>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</si>
  <si>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</si>
  <si>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</si>
  <si>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</si>
  <si>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</si>
  <si>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</si>
  <si>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</si>
  <si>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</si>
  <si>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</si>
  <si>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</si>
  <si>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</si>
  <si>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</si>
  <si>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</si>
  <si>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</si>
  <si>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</si>
  <si>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</si>
  <si>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</si>
  <si>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</si>
  <si>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</si>
  <si>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</si>
  <si>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</si>
  <si>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</si>
  <si>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</si>
  <si>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</si>
  <si>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</si>
  <si>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</si>
  <si>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</si>
  <si>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</si>
  <si>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</si>
  <si>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</si>
  <si>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</si>
  <si>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</si>
  <si>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</si>
  <si>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</si>
  <si>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</si>
  <si>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</si>
  <si>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</si>
  <si>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</si>
  <si>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</si>
  <si>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</si>
  <si>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</si>
  <si>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</si>
  <si>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</si>
  <si>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</si>
  <si>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</si>
  <si>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</si>
  <si>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</si>
  <si>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</si>
  <si>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</si>
  <si>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</si>
  <si>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</si>
  <si>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</si>
  <si>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</si>
  <si>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</si>
  <si>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</si>
  <si>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</si>
  <si>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</si>
  <si>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</si>
  <si>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</si>
  <si>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</si>
  <si>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</si>
  <si>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</si>
  <si>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</si>
  <si>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</si>
  <si>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</si>
  <si>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</si>
  <si>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</si>
  <si>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</si>
  <si>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</si>
  <si>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</si>
  <si>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</si>
  <si>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</si>
  <si>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</si>
  <si>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</si>
  <si>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</si>
  <si>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</si>
  <si>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</si>
  <si>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</si>
  <si>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</si>
  <si>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</si>
  <si>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</si>
  <si>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</si>
  <si>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</si>
  <si>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</si>
  <si>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</si>
  <si>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</si>
  <si>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</si>
  <si>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</si>
  <si>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</si>
  <si>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</si>
  <si>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</si>
  <si>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</si>
  <si>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</si>
  <si>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</si>
  <si>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</si>
  <si>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</si>
  <si>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</si>
  <si>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</si>
  <si>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</si>
  <si>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</si>
  <si>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</si>
  <si>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</si>
  <si>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</si>
  <si>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</si>
  <si>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</si>
  <si>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</si>
  <si>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</si>
  <si>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</si>
  <si>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</si>
  <si>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</si>
  <si>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</si>
  <si>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</si>
  <si>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</si>
  <si>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</si>
  <si>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</si>
  <si>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</si>
  <si>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</si>
  <si>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</si>
  <si>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</si>
  <si>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</si>
  <si>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</si>
  <si>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</si>
  <si>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</si>
  <si>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</si>
  <si>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</si>
  <si>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</si>
  <si>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</si>
  <si>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</si>
  <si>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</si>
  <si>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</si>
  <si>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</si>
  <si>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</si>
  <si>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</si>
  <si>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</si>
  <si>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</si>
  <si>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</si>
  <si>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</si>
  <si>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</si>
  <si>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</si>
  <si>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</si>
  <si>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</si>
  <si>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</si>
  <si>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</si>
  <si>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</si>
  <si>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</si>
  <si>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</si>
  <si>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</si>
  <si>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</si>
  <si>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</si>
  <si>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</si>
  <si>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</si>
  <si>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</si>
  <si>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</si>
  <si>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</si>
  <si>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</si>
  <si>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</si>
  <si>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</si>
  <si>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</si>
  <si>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</si>
  <si>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</si>
  <si>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</si>
  <si>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</si>
  <si>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</si>
  <si>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</si>
  <si>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</si>
  <si>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</si>
  <si>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</si>
  <si>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</si>
  <si>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</si>
  <si>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</si>
  <si>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</si>
  <si>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</si>
  <si>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</si>
  <si>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</si>
  <si>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</si>
  <si>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</si>
  <si>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</si>
  <si>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</si>
  <si>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</si>
  <si>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</si>
  <si>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</si>
  <si>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</si>
  <si>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</si>
  <si>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</si>
  <si>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</si>
  <si>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</si>
  <si>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</si>
  <si>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</si>
  <si>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</si>
  <si>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</si>
  <si>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</si>
  <si>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</si>
  <si>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</si>
  <si>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</si>
  <si>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</si>
  <si>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</si>
  <si>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</si>
  <si>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</si>
  <si>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</si>
  <si>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</si>
  <si>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</si>
  <si>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</si>
  <si>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</si>
  <si>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</si>
  <si>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</si>
  <si>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</si>
  <si>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</si>
  <si>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</si>
  <si>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</si>
  <si>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</si>
  <si>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</si>
  <si>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</si>
  <si>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</si>
  <si>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</si>
  <si>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</si>
  <si>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</si>
  <si>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</si>
  <si>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</si>
  <si>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</si>
  <si>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</si>
  <si>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</si>
  <si>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</si>
  <si>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</si>
  <si>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</si>
  <si>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</si>
  <si>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</si>
  <si>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</si>
  <si>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</si>
  <si>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</si>
  <si>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</si>
  <si>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</si>
  <si>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</si>
  <si>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</si>
  <si>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</si>
  <si>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</si>
  <si>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</si>
  <si>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</si>
  <si>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</si>
  <si>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</si>
  <si>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</si>
  <si>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</si>
  <si>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</si>
  <si>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</si>
  <si>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</si>
  <si>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</si>
  <si>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</si>
  <si>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</si>
  <si>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</si>
  <si>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</si>
  <si>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</si>
  <si>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</si>
  <si>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</si>
  <si>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</si>
  <si>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</si>
  <si>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</si>
  <si>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</si>
  <si>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</si>
  <si>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</si>
  <si>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</si>
  <si>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</si>
  <si>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</si>
  <si>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</si>
  <si>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</si>
  <si>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</si>
  <si>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</si>
  <si>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</si>
  <si>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</si>
  <si>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</si>
  <si>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</si>
  <si>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</si>
  <si>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</si>
  <si>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</si>
  <si>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</si>
  <si>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</si>
  <si>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</si>
  <si>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</si>
  <si>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</si>
  <si>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</si>
  <si>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</si>
  <si>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</si>
  <si>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</si>
  <si>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</si>
  <si>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</si>
  <si>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</si>
  <si>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</si>
  <si>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</si>
  <si>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</si>
  <si>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</si>
  <si>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</si>
  <si>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</si>
  <si>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</si>
  <si>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</si>
  <si>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</si>
  <si>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</si>
  <si>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</si>
  <si>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</si>
  <si>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</si>
  <si>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</si>
  <si>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</si>
  <si>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</si>
  <si>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</si>
  <si>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</si>
  <si>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</si>
  <si>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</si>
  <si>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</si>
  <si>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</si>
  <si>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</si>
  <si>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</si>
  <si>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</si>
  <si>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</si>
  <si>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</si>
  <si>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</si>
  <si>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</si>
  <si>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</si>
  <si>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</si>
  <si>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</si>
  <si>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</si>
  <si>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</si>
  <si>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</si>
  <si>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</si>
  <si>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</si>
  <si>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</si>
  <si>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</si>
  <si>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</si>
  <si>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</si>
  <si>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</si>
  <si>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</si>
  <si>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</si>
  <si>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</si>
  <si>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</si>
  <si>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</si>
  <si>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</si>
  <si>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</si>
  <si>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</si>
  <si>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</si>
  <si>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</si>
  <si>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</si>
  <si>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</si>
  <si>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</si>
  <si>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</si>
  <si>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</si>
  <si>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</si>
  <si>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</si>
  <si>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</si>
  <si>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</si>
  <si>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</si>
  <si>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</si>
  <si>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</si>
  <si>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</si>
  <si>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</si>
  <si>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</si>
  <si>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</si>
  <si>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</si>
  <si>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</si>
  <si>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</si>
  <si>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</si>
  <si>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</si>
  <si>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</si>
  <si>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</si>
  <si>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</si>
  <si>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</si>
  <si>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</si>
  <si>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</si>
  <si>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</si>
  <si>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</si>
  <si>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</si>
  <si>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</si>
  <si>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</si>
  <si>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</si>
  <si>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</si>
  <si>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</si>
  <si>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</si>
  <si>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</si>
  <si>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</si>
  <si>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</si>
  <si>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</si>
  <si>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</si>
  <si>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</si>
  <si>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</si>
  <si>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</si>
  <si>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</si>
  <si>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</si>
  <si>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</si>
  <si>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</si>
  <si>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</si>
  <si>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</si>
  <si>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</si>
  <si>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</si>
  <si>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</si>
  <si>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</si>
  <si>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</si>
  <si>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</si>
  <si>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</si>
  <si>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</si>
  <si>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</si>
  <si>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</si>
  <si>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</si>
  <si>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</si>
  <si>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</si>
  <si>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</si>
  <si>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</si>
  <si>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</si>
  <si>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</si>
  <si>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</si>
  <si>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</si>
  <si>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</si>
  <si>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</si>
  <si>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</si>
  <si>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</si>
  <si>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</si>
  <si>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</si>
  <si>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</si>
  <si>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</si>
  <si>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</si>
  <si>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</si>
  <si>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</si>
  <si>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</si>
  <si>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</si>
  <si>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</si>
  <si>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</si>
  <si>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</si>
  <si>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</si>
  <si>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</si>
  <si>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</si>
  <si>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</si>
  <si>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</si>
  <si>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</si>
  <si>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</si>
  <si>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</si>
  <si>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</si>
  <si>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</si>
  <si>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</si>
  <si>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</si>
  <si>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</si>
  <si>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</si>
  <si>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</si>
  <si>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</si>
  <si>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</si>
  <si>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</si>
  <si>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</si>
  <si>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</si>
  <si>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</si>
  <si>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</si>
  <si>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</si>
  <si>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</si>
  <si>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</si>
  <si>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</si>
  <si>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</si>
  <si>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</si>
  <si>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</si>
  <si>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</si>
  <si>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</si>
  <si>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</si>
  <si>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</si>
  <si>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</si>
  <si>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</si>
  <si>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</si>
  <si>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</si>
  <si>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</si>
  <si>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</si>
  <si>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</si>
  <si>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</si>
  <si>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</si>
  <si>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</si>
  <si>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</si>
  <si>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</si>
  <si>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</si>
  <si>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</si>
  <si>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</si>
  <si>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</si>
  <si>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</si>
  <si>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</si>
  <si>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</si>
  <si>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</si>
  <si>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</si>
  <si>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</si>
  <si>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</si>
  <si>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</si>
  <si>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</si>
  <si>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</si>
  <si>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</si>
  <si>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</si>
  <si>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</si>
  <si>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</si>
  <si>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</si>
  <si>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</si>
  <si>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</si>
  <si>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</si>
  <si>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</si>
  <si>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</si>
  <si>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</si>
  <si>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</si>
  <si>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</si>
  <si>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</si>
  <si>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</si>
  <si>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</si>
  <si>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</si>
  <si>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</si>
  <si>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</si>
  <si>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</si>
  <si>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</si>
  <si>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</si>
  <si>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</si>
  <si>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</si>
  <si>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</si>
  <si>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</si>
  <si>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</si>
  <si>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</si>
  <si>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</si>
  <si>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</si>
  <si>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</si>
  <si>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</si>
  <si>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</si>
  <si>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</si>
  <si>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</si>
  <si>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</si>
  <si>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</si>
  <si>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</si>
  <si>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</si>
  <si>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</si>
  <si>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</si>
  <si>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</si>
  <si>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</si>
  <si>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</si>
  <si>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</si>
  <si>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</si>
  <si>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</si>
  <si>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</si>
  <si>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</si>
  <si>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</si>
  <si>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</si>
  <si>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</si>
  <si>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</si>
  <si>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</si>
  <si>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</si>
  <si>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</si>
  <si>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</si>
  <si>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</si>
  <si>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</si>
  <si>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</si>
  <si>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</si>
  <si>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</si>
  <si>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</si>
  <si>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</si>
  <si>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</si>
  <si>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</si>
  <si>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</si>
  <si>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</si>
  <si>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</si>
  <si>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</si>
  <si>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</si>
  <si>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</si>
  <si>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</si>
  <si>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</si>
  <si>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</si>
  <si>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</si>
  <si>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</si>
  <si>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</si>
  <si>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</si>
  <si>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</si>
  <si>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</si>
  <si>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</si>
  <si>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</si>
  <si>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</si>
  <si>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</si>
  <si>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</si>
  <si>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</si>
  <si>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</si>
  <si>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</si>
  <si>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</si>
  <si>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</si>
  <si>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</si>
  <si>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</si>
  <si>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</si>
  <si>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</si>
  <si>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</si>
  <si>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</si>
  <si>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</si>
  <si>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</si>
  <si>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</si>
  <si>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</si>
  <si>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</si>
  <si>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</si>
  <si>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</si>
  <si>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</si>
  <si>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</si>
  <si>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</si>
  <si>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</si>
  <si>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</si>
  <si>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</si>
  <si>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</si>
  <si>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</si>
  <si>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</si>
  <si>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</si>
  <si>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</si>
  <si>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</si>
  <si>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</si>
  <si>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</si>
  <si>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</si>
  <si>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</si>
  <si>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</si>
  <si>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</si>
  <si>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</si>
  <si>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</si>
  <si>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</si>
  <si>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</si>
  <si>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</si>
  <si>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</si>
  <si>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</si>
  <si>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</si>
  <si>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</si>
  <si>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</si>
  <si>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</si>
  <si>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</si>
  <si>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</si>
  <si>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</si>
  <si>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</si>
  <si>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</si>
  <si>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</si>
  <si>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</si>
  <si>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</si>
  <si>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</si>
  <si>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</si>
  <si>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</si>
  <si>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</si>
  <si>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</si>
  <si>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</si>
  <si>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</si>
  <si>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</si>
  <si>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</si>
  <si>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</si>
  <si>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</si>
  <si>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</si>
  <si>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</si>
  <si>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</si>
  <si>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</si>
  <si>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</si>
  <si>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</si>
  <si>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</si>
  <si>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</si>
  <si>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</si>
  <si>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</si>
  <si>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</si>
  <si>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</si>
  <si>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</si>
  <si>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</si>
  <si>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</si>
  <si>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</si>
  <si>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</si>
  <si>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</si>
  <si>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</si>
  <si>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</si>
  <si>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</si>
  <si>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</si>
  <si>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</si>
  <si>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</si>
  <si>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</si>
  <si>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</si>
  <si>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</si>
  <si>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</si>
  <si>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</si>
  <si>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</si>
  <si>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</si>
  <si>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</si>
  <si>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</si>
  <si>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</si>
  <si>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</si>
  <si>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</si>
  <si>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</si>
  <si>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</si>
  <si>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</si>
  <si>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</si>
  <si>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</si>
  <si>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</si>
  <si>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</si>
  <si>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</si>
  <si>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</si>
  <si>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</si>
  <si>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</si>
  <si>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</si>
  <si>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</si>
  <si>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</si>
  <si>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</si>
  <si>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</si>
  <si>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</si>
  <si>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</si>
  <si>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</si>
  <si>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</si>
  <si>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</si>
  <si>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</si>
  <si>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</si>
  <si>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</si>
  <si>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</si>
  <si>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</si>
  <si>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</si>
  <si>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</si>
  <si>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</si>
  <si>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</si>
  <si>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</si>
  <si>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</si>
  <si>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</si>
  <si>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</si>
  <si>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</si>
  <si>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</si>
  <si>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</si>
  <si>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</si>
  <si>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</si>
  <si>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</si>
  <si>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</si>
  <si>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</si>
  <si>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</si>
  <si>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</si>
  <si>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</si>
  <si>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</si>
  <si>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</si>
  <si>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</si>
  <si>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</si>
  <si>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</si>
  <si>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</si>
  <si>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</si>
  <si>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</si>
  <si>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</si>
  <si>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</si>
  <si>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</si>
  <si>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</si>
  <si>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</si>
  <si>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</si>
  <si>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</si>
  <si>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</si>
  <si>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</si>
  <si>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</si>
  <si>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</si>
  <si>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</si>
  <si>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</si>
  <si>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</si>
  <si>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</si>
  <si>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</si>
  <si>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</si>
  <si>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</si>
  <si>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</si>
  <si>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</si>
  <si>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</si>
  <si>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</si>
  <si>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</si>
  <si>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</si>
  <si>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</si>
  <si>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</si>
  <si>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</si>
  <si>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</si>
  <si>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</si>
  <si>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</si>
  <si>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</si>
  <si>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</si>
  <si>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</si>
  <si>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</si>
  <si>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</si>
  <si>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</si>
  <si>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</si>
  <si>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</si>
  <si>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</si>
  <si>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</si>
  <si>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</si>
  <si>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</si>
  <si>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</si>
  <si>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</si>
  <si>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</si>
  <si>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</si>
  <si>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</si>
  <si>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</si>
  <si>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</si>
  <si>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</si>
  <si>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</si>
  <si>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</si>
  <si>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</si>
  <si>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</si>
  <si>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</si>
  <si>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</si>
  <si>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</si>
  <si>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</si>
  <si>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</si>
  <si>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</si>
  <si>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</si>
  <si>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</si>
  <si>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</si>
  <si>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</si>
  <si>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</si>
  <si>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</si>
  <si>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</si>
  <si>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</si>
  <si>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</si>
  <si>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</si>
  <si>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</si>
  <si>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</si>
  <si>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</si>
  <si>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</si>
  <si>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</si>
  <si>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</si>
  <si>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</si>
  <si>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</si>
  <si>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</si>
  <si>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</si>
  <si>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</si>
  <si>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</si>
  <si>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</si>
  <si>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</si>
  <si>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</si>
  <si>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</si>
  <si>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</si>
  <si>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</si>
  <si>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</si>
  <si>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</si>
  <si>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</si>
  <si>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</si>
  <si>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</si>
  <si>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</si>
  <si>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</si>
  <si>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</si>
  <si>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</si>
  <si>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</si>
  <si>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</si>
  <si>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</si>
  <si>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</si>
  <si>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</si>
  <si>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</si>
  <si>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</si>
  <si>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</si>
  <si>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</si>
  <si>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</si>
  <si>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</si>
  <si>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</si>
  <si>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</si>
  <si>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</si>
  <si>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</si>
  <si>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</si>
  <si>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</si>
  <si>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</si>
  <si>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</si>
  <si>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</si>
  <si>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</si>
  <si>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</si>
  <si>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</si>
  <si>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</si>
  <si>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</si>
  <si>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</si>
  <si>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</si>
  <si>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</si>
  <si>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</si>
  <si>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</si>
  <si>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</si>
  <si>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</si>
  <si>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</si>
  <si>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</si>
  <si>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</si>
  <si>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</si>
  <si>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</si>
  <si>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</si>
  <si>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</si>
  <si>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</si>
  <si>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</si>
  <si>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</si>
  <si>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</si>
  <si>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</si>
  <si>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</si>
  <si>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</si>
  <si>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</si>
  <si>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</si>
  <si>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</si>
  <si>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</si>
  <si>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</si>
  <si>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</si>
  <si>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</si>
  <si>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</si>
  <si>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</si>
  <si>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</si>
  <si>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</si>
  <si>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</si>
  <si>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</si>
  <si>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</si>
  <si>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</si>
  <si>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</si>
  <si>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</si>
  <si>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</si>
  <si>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</si>
  <si>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</si>
  <si>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</si>
  <si>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</si>
  <si>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</si>
  <si>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</si>
  <si>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</si>
  <si>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</si>
  <si>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</si>
  <si>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</si>
  <si>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</si>
  <si>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</si>
  <si>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</si>
  <si>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</si>
  <si>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</si>
  <si>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</si>
  <si>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</si>
  <si>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</si>
  <si>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</si>
  <si>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</si>
  <si>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</si>
  <si>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</si>
  <si>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</si>
  <si>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</si>
  <si>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</si>
  <si>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</si>
  <si>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</si>
  <si>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</si>
  <si>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</si>
  <si>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</si>
  <si>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</si>
  <si>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</si>
  <si>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</si>
  <si>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</si>
  <si>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</si>
  <si>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</si>
  <si>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</si>
  <si>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</si>
  <si>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</si>
  <si>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</si>
  <si>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</si>
  <si>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</si>
  <si>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</si>
  <si>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</si>
  <si>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</si>
  <si>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</si>
  <si>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</si>
  <si>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</si>
  <si>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</si>
  <si>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</si>
  <si>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</si>
  <si>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</si>
  <si>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</si>
  <si>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</si>
  <si>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</si>
  <si>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</si>
  <si>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</si>
  <si>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</si>
  <si>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</si>
  <si>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</si>
  <si>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</si>
  <si>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</si>
  <si>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</si>
  <si>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</si>
  <si>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</si>
  <si>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</si>
  <si>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</si>
  <si>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</si>
  <si>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</si>
  <si>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</si>
  <si>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</si>
  <si>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</si>
  <si>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</si>
  <si>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</si>
  <si>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</si>
  <si>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</si>
  <si>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</si>
  <si>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</si>
  <si>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</si>
  <si>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</si>
  <si>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</si>
  <si>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</si>
  <si>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</si>
  <si>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</si>
  <si>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</si>
  <si>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</si>
  <si>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</si>
  <si>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</si>
  <si>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</si>
  <si>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</si>
  <si>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</si>
  <si>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</si>
  <si>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</si>
  <si>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</si>
  <si>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</si>
  <si>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</si>
  <si>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</si>
  <si>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</si>
  <si>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</si>
  <si>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</si>
  <si>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</si>
  <si>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</si>
  <si>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</si>
  <si>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</si>
  <si>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</si>
  <si>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</si>
  <si>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</si>
  <si>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</si>
  <si>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</si>
  <si>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</si>
  <si>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</si>
  <si>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</si>
  <si>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</si>
  <si>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</si>
  <si>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</si>
  <si>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</si>
  <si>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</si>
  <si>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</si>
  <si>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</si>
  <si>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</si>
  <si>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</si>
  <si>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</si>
  <si>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</si>
  <si>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</si>
  <si>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</si>
  <si>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</si>
  <si>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</si>
  <si>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</si>
  <si>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</si>
  <si>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</si>
  <si>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</si>
  <si>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</si>
  <si>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</si>
  <si>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</si>
  <si>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</si>
  <si>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</si>
  <si>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</si>
  <si>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</si>
  <si>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</si>
  <si>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</si>
  <si>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</si>
  <si>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</si>
  <si>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</si>
  <si>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</si>
  <si>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</si>
  <si>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</si>
  <si>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</si>
  <si>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</si>
  <si>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</si>
  <si>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</si>
  <si>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</si>
  <si>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</si>
  <si>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</si>
  <si>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</si>
  <si>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</si>
  <si>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</si>
  <si>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</si>
  <si>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</si>
  <si>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</si>
  <si>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</si>
  <si>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</si>
  <si>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</si>
  <si>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</si>
  <si>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</si>
  <si>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</si>
  <si>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</si>
  <si>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</si>
  <si>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</si>
  <si>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</si>
  <si>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</si>
  <si>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</si>
  <si>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</si>
  <si>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</si>
  <si>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</si>
  <si>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</si>
  <si>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</si>
  <si>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</si>
  <si>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</si>
  <si>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</si>
  <si>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</si>
  <si>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</si>
  <si>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</si>
  <si>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</si>
  <si>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</si>
  <si>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</si>
  <si>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</si>
  <si>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</si>
  <si>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</si>
  <si>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</si>
  <si>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</si>
  <si>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</si>
  <si>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</si>
  <si>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</si>
  <si>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</si>
  <si>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</si>
  <si>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</si>
  <si>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</si>
  <si>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</si>
  <si>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</si>
  <si>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</si>
  <si>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</si>
  <si>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</si>
  <si>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</si>
  <si>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</si>
  <si>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</si>
  <si>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</si>
  <si>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</si>
  <si>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</si>
  <si>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</si>
  <si>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</si>
  <si>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</si>
  <si>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</si>
  <si>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</si>
  <si>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</si>
  <si>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</si>
  <si>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</si>
  <si>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</si>
  <si>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</si>
  <si>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</si>
  <si>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</si>
  <si>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</si>
  <si>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</si>
  <si>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</si>
  <si>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</si>
  <si>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</si>
  <si>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</si>
  <si>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</si>
  <si>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</si>
  <si>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</si>
  <si>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</si>
  <si>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</si>
  <si>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</si>
  <si>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</si>
  <si>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</si>
  <si>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</si>
  <si>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</si>
  <si>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</si>
  <si>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</si>
  <si>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</si>
  <si>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</si>
  <si>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</si>
  <si>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</si>
  <si>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</si>
  <si>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</si>
  <si>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</si>
  <si>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</si>
  <si>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</si>
  <si>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</si>
  <si>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</si>
  <si>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</si>
  <si>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</si>
  <si>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</si>
  <si>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</si>
  <si>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</si>
  <si>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</si>
  <si>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</si>
  <si>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</si>
  <si>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</si>
  <si>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</si>
  <si>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</si>
  <si>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</si>
  <si>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</si>
  <si>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</si>
  <si>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</si>
  <si>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</si>
  <si>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</si>
  <si>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</si>
  <si>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</si>
  <si>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</si>
  <si>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</si>
  <si>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</si>
  <si>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</si>
  <si>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</si>
  <si>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</si>
  <si>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</si>
  <si>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</si>
  <si>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</si>
  <si>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</si>
  <si>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</si>
  <si>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</si>
  <si>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</si>
  <si>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</si>
  <si>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</si>
  <si>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</si>
  <si>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</si>
  <si>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</si>
  <si>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</si>
  <si>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</si>
  <si>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</si>
  <si>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</si>
  <si>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</si>
  <si>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</si>
  <si>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</si>
  <si>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</si>
  <si>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</si>
  <si>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</si>
  <si>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</si>
  <si>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</si>
  <si>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</si>
  <si>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</si>
  <si>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</si>
  <si>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</si>
  <si>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</si>
  <si>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</si>
  <si>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</si>
  <si>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</si>
  <si>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</si>
  <si>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</si>
  <si>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</si>
  <si>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</si>
  <si>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</si>
  <si>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</si>
  <si>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</si>
  <si>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</si>
  <si>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</si>
  <si>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</si>
  <si>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</si>
  <si>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</si>
  <si>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</si>
  <si>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</si>
  <si>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</si>
  <si>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</si>
  <si>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</si>
  <si>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</si>
  <si>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</si>
  <si>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</si>
  <si>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</si>
  <si>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</si>
  <si>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</si>
  <si>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</si>
  <si>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</si>
  <si>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</si>
  <si>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</si>
  <si>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</si>
  <si>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</si>
  <si>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</si>
  <si>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</si>
  <si>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</si>
  <si>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</si>
  <si>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</si>
  <si>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</si>
  <si>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</si>
  <si>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</si>
  <si>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</si>
  <si>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</si>
  <si>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</si>
  <si>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</si>
  <si>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</si>
  <si>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</si>
  <si>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</si>
  <si>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</si>
  <si>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</si>
  <si>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</si>
  <si>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</si>
  <si>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</si>
  <si>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</si>
  <si>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</si>
  <si>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</si>
  <si>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</si>
  <si>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</si>
  <si>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</si>
  <si>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</si>
  <si>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</si>
  <si>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</si>
  <si>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</si>
  <si>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</si>
  <si>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</si>
  <si>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</si>
  <si>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</si>
  <si>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</si>
  <si>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</si>
  <si>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</si>
  <si>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</si>
  <si>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</si>
  <si>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</si>
  <si>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</si>
  <si>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</si>
  <si>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</si>
  <si>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</si>
  <si>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</si>
  <si>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</si>
  <si>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</si>
  <si>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</si>
  <si>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</si>
  <si>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</si>
  <si>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</si>
  <si>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</si>
  <si>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</si>
  <si>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</si>
  <si>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</si>
  <si>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</si>
  <si>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</si>
  <si>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</si>
  <si>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</si>
  <si>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</si>
  <si>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</si>
  <si>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</si>
  <si>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</si>
  <si>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</si>
  <si>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</si>
  <si>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</si>
  <si>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</si>
  <si>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</si>
  <si>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</si>
  <si>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</si>
  <si>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</si>
  <si>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</si>
  <si>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</si>
  <si>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</si>
  <si>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</si>
  <si>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</si>
  <si>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</si>
  <si>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</si>
  <si>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</si>
  <si>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</si>
  <si>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</si>
  <si>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</si>
  <si>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</si>
  <si>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</si>
  <si>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</si>
  <si>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</si>
  <si>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</si>
  <si>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</si>
  <si>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</si>
  <si>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</si>
  <si>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</si>
  <si>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</si>
  <si>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</si>
  <si>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</si>
  <si>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</si>
  <si>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</si>
  <si>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</si>
  <si>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</si>
  <si>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</si>
  <si>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</si>
  <si>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</si>
  <si>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</si>
  <si>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</si>
  <si>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</si>
  <si>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</si>
  <si>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</si>
  <si>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</si>
  <si>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</si>
  <si>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</si>
  <si>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</si>
  <si>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</si>
  <si>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</si>
  <si>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</si>
  <si>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</si>
  <si>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</si>
  <si>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</si>
  <si>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</si>
  <si>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</si>
  <si>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</si>
  <si>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</si>
  <si>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</si>
  <si>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</si>
  <si>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</si>
  <si>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</si>
  <si>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</si>
  <si>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</si>
  <si>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</si>
  <si>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</si>
  <si>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</si>
  <si>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</si>
  <si>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</si>
  <si>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</si>
  <si>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</si>
  <si>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</si>
  <si>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</si>
  <si>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</si>
  <si>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</si>
  <si>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</si>
  <si>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</si>
  <si>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</si>
  <si>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</si>
  <si>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</si>
  <si>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</si>
  <si>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</si>
  <si>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</si>
  <si>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</si>
  <si>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</si>
  <si>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</si>
  <si>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</si>
  <si>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</si>
  <si>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</si>
  <si>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</si>
  <si>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</si>
  <si>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</si>
  <si>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</si>
  <si>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</si>
  <si>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</si>
  <si>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</si>
  <si>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</si>
  <si>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</si>
  <si>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</si>
  <si>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</si>
  <si>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</si>
  <si>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</si>
  <si>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</si>
  <si>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</si>
  <si>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</si>
  <si>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</si>
  <si>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</si>
  <si>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</si>
  <si>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</si>
  <si>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</si>
  <si>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</si>
  <si>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</si>
  <si>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</si>
  <si>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</si>
  <si>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</si>
  <si>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</si>
  <si>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</si>
  <si>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</si>
  <si>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</si>
  <si>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</si>
  <si>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</si>
  <si>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</si>
  <si>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</si>
  <si>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</si>
  <si>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</si>
  <si>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</si>
  <si>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</si>
  <si>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</si>
  <si>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</si>
  <si>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</si>
  <si>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</si>
  <si>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</si>
  <si>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</si>
  <si>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</si>
  <si>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</si>
  <si>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</si>
  <si>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</si>
  <si>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</si>
  <si>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</si>
  <si>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</si>
  <si>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</si>
  <si>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</si>
  <si>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</si>
  <si>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</si>
  <si>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</si>
  <si>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</si>
  <si>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</si>
  <si>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</si>
  <si>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</si>
  <si>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</si>
  <si>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</si>
  <si>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</si>
  <si>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</si>
  <si>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</si>
  <si>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</si>
  <si>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</si>
  <si>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</si>
  <si>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</si>
  <si>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</si>
  <si>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</si>
  <si>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</si>
  <si>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</si>
  <si>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</si>
  <si>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</si>
  <si>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</si>
  <si>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</si>
  <si>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</si>
  <si>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</si>
  <si>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</si>
  <si>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</si>
  <si>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</si>
  <si>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</si>
  <si>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</si>
  <si>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</si>
  <si>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</si>
  <si>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</si>
  <si>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</si>
  <si>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</si>
  <si>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</si>
  <si>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</si>
  <si>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</si>
  <si>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</si>
  <si>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</si>
  <si>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</si>
  <si>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</si>
  <si>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</si>
  <si>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</si>
  <si>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</si>
  <si>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</si>
  <si>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</si>
  <si>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</si>
  <si>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</si>
  <si>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</si>
  <si>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</si>
  <si>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</si>
  <si>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</si>
  <si>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</si>
  <si>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</si>
  <si>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</si>
  <si>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</si>
  <si>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</si>
  <si>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</si>
  <si>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</si>
  <si>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</si>
  <si>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</si>
  <si>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</si>
  <si>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</si>
  <si>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</si>
  <si>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</si>
  <si>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</si>
  <si>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</si>
  <si>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</si>
  <si>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</si>
  <si>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</si>
  <si>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</si>
  <si>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</si>
  <si>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</si>
  <si>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</si>
  <si>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</si>
  <si>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</si>
  <si>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</si>
  <si>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</si>
  <si>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</si>
  <si>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</si>
  <si>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</si>
  <si>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</si>
  <si>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</si>
  <si>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</si>
  <si>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</si>
  <si>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</si>
  <si>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</si>
  <si>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</si>
  <si>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</si>
  <si>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</si>
  <si>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</si>
  <si>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</si>
  <si>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</si>
  <si>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</si>
  <si>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</si>
  <si>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</si>
  <si>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</si>
  <si>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</si>
  <si>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</si>
  <si>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</si>
  <si>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</si>
  <si>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</si>
  <si>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</si>
  <si>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</si>
  <si>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</si>
  <si>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</si>
  <si>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</si>
  <si>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</si>
  <si>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</si>
  <si>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</si>
  <si>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</si>
  <si>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</si>
  <si>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</si>
  <si>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</si>
  <si>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</si>
  <si>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</si>
  <si>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</si>
  <si>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</si>
  <si>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</si>
  <si>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</si>
  <si>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</si>
  <si>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</si>
  <si>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</si>
  <si>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</si>
  <si>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</si>
  <si>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</si>
  <si>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</si>
  <si>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</si>
  <si>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</si>
  <si>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</si>
  <si>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</si>
  <si>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</si>
  <si>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</si>
  <si>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</si>
  <si>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</si>
  <si>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</si>
  <si>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</si>
  <si>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</si>
  <si>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</si>
  <si>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</si>
  <si>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</si>
  <si>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</si>
  <si>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</si>
  <si>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</si>
  <si>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</si>
  <si>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</si>
  <si>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</si>
  <si>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</si>
  <si>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</si>
  <si>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</si>
  <si>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</si>
  <si>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</si>
  <si>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</si>
  <si>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</si>
  <si>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</si>
  <si>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</si>
  <si>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</si>
  <si>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</si>
  <si>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</si>
  <si>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</si>
  <si>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</si>
  <si>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</si>
  <si>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</si>
  <si>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</si>
  <si>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</si>
  <si>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</si>
  <si>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</si>
  <si>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</si>
  <si>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</si>
  <si>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</si>
  <si>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</si>
  <si>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</si>
  <si>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</si>
  <si>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</si>
  <si>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</si>
  <si>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</si>
  <si>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</si>
  <si>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</si>
  <si>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</si>
  <si>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</si>
  <si>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</si>
  <si>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</si>
  <si>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</si>
  <si>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</si>
  <si>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</si>
  <si>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</si>
  <si>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</si>
  <si>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</si>
  <si>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</si>
  <si>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</si>
  <si>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</si>
  <si>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</si>
  <si>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</si>
  <si>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</si>
  <si>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</si>
  <si>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</si>
  <si>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</si>
  <si>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</si>
  <si>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</si>
  <si>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</si>
  <si>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</si>
  <si>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</si>
  <si>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</si>
  <si>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</si>
  <si>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</si>
  <si>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</si>
  <si>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</si>
  <si>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</si>
  <si>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</si>
  <si>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</si>
  <si>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</si>
  <si>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</si>
  <si>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</si>
  <si>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</si>
  <si>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</si>
  <si>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</si>
  <si>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</si>
  <si>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</si>
  <si>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</si>
  <si>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</si>
  <si>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</si>
  <si>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</si>
  <si>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</si>
  <si>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</si>
  <si>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</si>
  <si>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</si>
  <si>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</si>
  <si>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</si>
  <si>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</si>
  <si>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</si>
  <si>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</si>
  <si>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</si>
  <si>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</si>
  <si>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</si>
  <si>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</si>
  <si>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</si>
  <si>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</si>
  <si>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</si>
  <si>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</si>
  <si>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</si>
  <si>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</si>
  <si>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</si>
  <si>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</si>
  <si>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</si>
  <si>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</si>
  <si>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</si>
  <si>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</si>
  <si>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</si>
  <si>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</si>
  <si>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</si>
  <si>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</si>
  <si>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</si>
  <si>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</si>
  <si>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</si>
  <si>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</si>
  <si>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</si>
  <si>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</si>
  <si>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</si>
  <si>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</si>
  <si>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</si>
  <si>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</si>
  <si>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</si>
  <si>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</si>
  <si>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</si>
  <si>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</si>
  <si>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</si>
  <si>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</si>
  <si>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</si>
  <si>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</si>
  <si>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</si>
  <si>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</si>
  <si>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</si>
  <si>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</si>
  <si>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</si>
  <si>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</si>
  <si>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</si>
  <si>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</si>
  <si>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</si>
  <si>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</si>
  <si>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</si>
  <si>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</si>
  <si>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</si>
  <si>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</si>
  <si>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</si>
  <si>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</si>
  <si>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</si>
  <si>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</si>
  <si>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</si>
  <si>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</si>
  <si>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</si>
  <si>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</si>
  <si>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</si>
  <si>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</si>
  <si>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</si>
  <si>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</si>
  <si>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</si>
  <si>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</si>
  <si>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</si>
  <si>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</si>
  <si>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</si>
  <si>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</si>
  <si>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</si>
  <si>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</si>
  <si>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</si>
  <si>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</si>
  <si>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</si>
  <si>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</si>
  <si>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</si>
  <si>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</si>
  <si>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</si>
  <si>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</si>
  <si>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</si>
  <si>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</si>
  <si>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</si>
  <si>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</si>
  <si>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</si>
  <si>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</si>
  <si>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</si>
  <si>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</si>
  <si>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</si>
  <si>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</si>
  <si>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</si>
  <si>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</si>
  <si>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</si>
  <si>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</si>
  <si>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</si>
  <si>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</si>
  <si>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</si>
  <si>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</si>
  <si>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</si>
  <si>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</si>
  <si>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</si>
  <si>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</si>
  <si>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</si>
  <si>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</si>
  <si>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</si>
  <si>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</si>
  <si>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</si>
  <si>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</si>
  <si>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</si>
  <si>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</si>
  <si>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</si>
  <si>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</si>
  <si>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</si>
  <si>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</si>
  <si>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</si>
  <si>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</si>
  <si>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</si>
  <si>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</si>
  <si>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</si>
  <si>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</si>
  <si>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</si>
  <si>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</si>
  <si>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</si>
  <si>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</si>
  <si>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</si>
  <si>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</si>
  <si>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</si>
  <si>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</si>
  <si>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</si>
  <si>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</si>
  <si>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</si>
  <si>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</si>
  <si>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</si>
  <si>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</si>
  <si>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</si>
  <si>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</si>
  <si>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</si>
  <si>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</si>
  <si>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</si>
  <si>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</si>
  <si>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</si>
  <si>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</si>
  <si>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</si>
  <si>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</si>
  <si>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</si>
  <si>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</si>
  <si>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</si>
  <si>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</si>
  <si>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</si>
  <si>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</si>
  <si>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</si>
  <si>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</si>
  <si>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</si>
  <si>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</si>
  <si>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</si>
  <si>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</si>
  <si>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</si>
  <si>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</si>
  <si>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</si>
  <si>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</si>
  <si>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</si>
  <si>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</si>
  <si>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</si>
  <si>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</si>
  <si>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</si>
  <si>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</si>
  <si>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</si>
  <si>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</si>
  <si>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</si>
  <si>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</si>
  <si>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</si>
  <si>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</si>
  <si>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</si>
  <si>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</si>
  <si>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</si>
  <si>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</si>
  <si>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</si>
  <si>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</si>
  <si>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</si>
  <si>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</si>
  <si>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</si>
  <si>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</si>
  <si>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</si>
  <si>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</si>
  <si>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</si>
  <si>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</si>
  <si>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</si>
  <si>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</si>
  <si>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</si>
  <si>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</si>
  <si>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</si>
  <si>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</si>
  <si>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</si>
  <si>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</si>
  <si>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</si>
  <si>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</si>
  <si>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</si>
  <si>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</si>
  <si>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</si>
  <si>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</si>
  <si>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</si>
  <si>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</si>
  <si>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</si>
  <si>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</si>
  <si>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</si>
  <si>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</si>
  <si>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</si>
  <si>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</si>
  <si>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</si>
  <si>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</si>
  <si>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</si>
  <si>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</si>
  <si>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</si>
  <si>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</si>
  <si>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</si>
  <si>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</si>
  <si>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</si>
  <si>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</si>
  <si>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</si>
  <si>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</si>
  <si>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</si>
  <si>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</si>
  <si>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</si>
  <si>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</si>
  <si>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</si>
  <si>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</si>
  <si>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</si>
  <si>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</si>
  <si>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</si>
  <si>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</si>
  <si>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</si>
  <si>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</si>
  <si>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</si>
  <si>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</si>
  <si>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</si>
  <si>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</si>
  <si>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</si>
  <si>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</si>
  <si>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</si>
  <si>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</si>
  <si>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</si>
  <si>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</si>
  <si>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</si>
  <si>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</si>
  <si>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</si>
  <si>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</si>
  <si>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</si>
  <si>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</si>
  <si>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</si>
  <si>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</si>
  <si>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</si>
  <si>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</si>
  <si>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</si>
  <si>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</si>
  <si>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</si>
  <si>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</si>
  <si>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</si>
  <si>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</si>
  <si>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</si>
  <si>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</si>
  <si>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</si>
  <si>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</si>
  <si>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</si>
  <si>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</si>
  <si>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</si>
  <si>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</si>
  <si>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</si>
  <si>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</si>
  <si>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</si>
  <si>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</si>
  <si>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</si>
  <si>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</si>
  <si>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</si>
  <si>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</si>
  <si>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</si>
  <si>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</si>
  <si>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</si>
  <si>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</si>
  <si>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</si>
  <si>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</si>
  <si>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</si>
  <si>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</si>
  <si>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</si>
  <si>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</si>
  <si>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</si>
  <si>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</si>
  <si>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</si>
  <si>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</si>
  <si>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</si>
  <si>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</si>
  <si>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</si>
  <si>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</si>
  <si>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</si>
  <si>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</si>
  <si>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</si>
  <si>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</si>
  <si>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</si>
  <si>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</si>
  <si>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</si>
  <si>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</si>
  <si>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</si>
  <si>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</si>
  <si>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</si>
  <si>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</si>
  <si>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</si>
  <si>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</si>
  <si>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</si>
  <si>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</si>
  <si>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</si>
  <si>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</si>
  <si>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</si>
  <si>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</si>
  <si>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</si>
  <si>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</si>
  <si>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</si>
  <si>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</si>
  <si>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</si>
  <si>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</si>
  <si>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</si>
  <si>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</si>
  <si>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</si>
  <si>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</si>
  <si>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</si>
  <si>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</si>
  <si>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</si>
  <si>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</si>
  <si>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</si>
  <si>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</si>
  <si>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</si>
  <si>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</si>
  <si>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</si>
  <si>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</si>
  <si>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</si>
  <si>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</si>
  <si>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</si>
  <si>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</si>
  <si>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</si>
  <si>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</si>
  <si>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</si>
  <si>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</si>
  <si>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</si>
  <si>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</si>
  <si>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</si>
  <si>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</si>
  <si>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</si>
  <si>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</si>
  <si>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</si>
  <si>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</si>
  <si>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</si>
  <si>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</si>
  <si>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</si>
  <si>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</si>
  <si>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</si>
  <si>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</si>
  <si>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</si>
  <si>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</si>
  <si>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</si>
  <si>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</si>
  <si>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</si>
  <si>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</si>
  <si>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</si>
  <si>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</si>
  <si>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</si>
  <si>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</si>
  <si>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</si>
  <si>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</si>
  <si>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</si>
  <si>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</si>
  <si>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</si>
  <si>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</si>
  <si>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</si>
  <si>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</si>
  <si>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</si>
  <si>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</si>
  <si>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</si>
  <si>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</si>
  <si>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</si>
  <si>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</si>
  <si>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</si>
  <si>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</si>
  <si>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</si>
  <si>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</si>
  <si>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</si>
  <si>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</si>
  <si>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</si>
  <si>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</si>
  <si>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</si>
  <si>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</si>
  <si>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</si>
  <si>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</si>
  <si>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</si>
  <si>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</si>
  <si>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</si>
  <si>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</si>
  <si>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</si>
  <si>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</si>
  <si>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</si>
  <si>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</si>
  <si>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</si>
  <si>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</si>
  <si>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</si>
  <si>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</si>
  <si>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</si>
  <si>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</si>
  <si>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</si>
  <si>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</si>
  <si>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</si>
  <si>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</si>
  <si>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</si>
  <si>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</si>
  <si>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</si>
  <si>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</si>
  <si>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</si>
  <si>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</si>
  <si>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</si>
  <si>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</si>
  <si>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</si>
  <si>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</si>
  <si>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</si>
  <si>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</si>
  <si>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</si>
  <si>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</si>
  <si>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</si>
  <si>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</si>
  <si>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</si>
  <si>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</si>
  <si>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</si>
  <si>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</si>
  <si>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</si>
  <si>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</si>
  <si>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</si>
  <si>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</si>
  <si>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</si>
  <si>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</si>
  <si>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</si>
  <si>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</si>
  <si>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</si>
  <si>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</si>
  <si>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</si>
  <si>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</si>
  <si>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</si>
  <si>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</si>
  <si>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</si>
  <si>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</si>
  <si>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</si>
  <si>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</si>
  <si>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</si>
  <si>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</si>
  <si>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</si>
  <si>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</si>
  <si>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</si>
  <si>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</si>
  <si>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</si>
  <si>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</si>
  <si>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</si>
  <si>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</si>
  <si>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</si>
  <si>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</si>
  <si>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</si>
  <si>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</si>
  <si>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</si>
  <si>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</si>
  <si>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</si>
  <si>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</si>
  <si>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</si>
  <si>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</si>
  <si>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</si>
  <si>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</si>
  <si>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</si>
  <si>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</si>
  <si>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</si>
  <si>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</si>
  <si>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</si>
  <si>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</si>
  <si>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</si>
  <si>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</si>
  <si>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</si>
  <si>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</si>
  <si>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</si>
  <si>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</si>
  <si>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</si>
  <si>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</si>
  <si>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</si>
  <si>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</si>
  <si>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</si>
  <si>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</si>
  <si>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</si>
  <si>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</si>
  <si>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</si>
  <si>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</si>
  <si>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</si>
  <si>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</si>
  <si>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</si>
  <si>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</si>
  <si>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</si>
  <si>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</si>
  <si>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</si>
  <si>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</si>
  <si>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</si>
  <si>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</si>
  <si>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</si>
  <si>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</si>
  <si>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</si>
  <si>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</si>
  <si>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</si>
  <si>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</si>
  <si>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</si>
  <si>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</si>
  <si>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</si>
  <si>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</si>
  <si>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</si>
  <si>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</si>
  <si>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</si>
  <si>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</si>
  <si>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</si>
  <si>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</si>
  <si>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</si>
  <si>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</si>
  <si>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</si>
  <si>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</si>
  <si>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</si>
  <si>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</si>
  <si>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</si>
  <si>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</si>
  <si>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</si>
  <si>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</si>
  <si>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</si>
  <si>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</si>
  <si>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</si>
  <si>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</si>
  <si>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</si>
  <si>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</si>
  <si>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</si>
  <si>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</si>
  <si>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</si>
  <si>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</si>
  <si>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</si>
  <si>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</si>
  <si>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</si>
  <si>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</si>
  <si>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</si>
  <si>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</si>
  <si>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</si>
  <si>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</si>
  <si>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</si>
  <si>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</si>
  <si>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</si>
  <si>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</si>
  <si>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</si>
  <si>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</si>
  <si>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</si>
  <si>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</si>
  <si>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</si>
  <si>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</si>
  <si>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</si>
  <si>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</si>
  <si>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</si>
  <si>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</si>
  <si>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</si>
  <si>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</si>
  <si>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</si>
  <si>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</si>
  <si>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</si>
  <si>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</si>
  <si>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</si>
  <si>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</si>
  <si>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</si>
  <si>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</si>
  <si>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</si>
  <si>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</si>
  <si>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</si>
  <si>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</si>
  <si>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</si>
  <si>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</si>
  <si>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</si>
  <si>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</si>
  <si>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</si>
  <si>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</si>
  <si>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</si>
  <si>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</si>
  <si>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</si>
  <si>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</si>
  <si>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</si>
  <si>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</si>
  <si>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</si>
  <si>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</si>
  <si>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</si>
  <si>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</si>
  <si>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</si>
  <si>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</si>
  <si>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</si>
  <si>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</si>
  <si>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</si>
  <si>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</si>
  <si>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</si>
  <si>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</si>
  <si>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</si>
  <si>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</si>
  <si>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</si>
  <si>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</si>
  <si>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</si>
  <si>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</si>
  <si>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</si>
  <si>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</si>
  <si>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</si>
  <si>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</si>
  <si>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</si>
  <si>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</si>
  <si>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</si>
  <si>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</si>
  <si>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</si>
  <si>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</si>
  <si>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</si>
  <si>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</si>
  <si>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</si>
  <si>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</si>
  <si>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</si>
  <si>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</si>
  <si>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</si>
  <si>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</si>
  <si>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</si>
  <si>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</si>
  <si>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</si>
  <si>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</si>
  <si>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</si>
  <si>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</si>
  <si>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</si>
  <si>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</si>
  <si>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</si>
  <si>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</si>
  <si>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</si>
  <si>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</si>
  <si>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</si>
  <si>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</si>
  <si>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</si>
  <si>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</si>
  <si>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</si>
  <si>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</si>
  <si>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</si>
  <si>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</si>
  <si>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</si>
  <si>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</si>
  <si>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</si>
  <si>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</si>
  <si>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</si>
  <si>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</si>
  <si>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</si>
  <si>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</si>
  <si>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</si>
  <si>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</si>
  <si>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</si>
  <si>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</si>
  <si>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</si>
  <si>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</si>
  <si>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</si>
  <si>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</si>
  <si>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</si>
  <si>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</si>
  <si>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</si>
  <si>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</si>
  <si>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</si>
  <si>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</si>
  <si>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</si>
  <si>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</si>
  <si>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</si>
  <si>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</si>
  <si>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</si>
  <si>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</si>
  <si>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</si>
  <si>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</si>
  <si>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</si>
  <si>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</si>
  <si>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</si>
  <si>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</si>
  <si>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</si>
  <si>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</si>
  <si>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</si>
  <si>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</si>
  <si>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</si>
  <si>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</si>
  <si>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</si>
  <si>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</si>
  <si>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</si>
  <si>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</si>
  <si>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</si>
  <si>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</si>
  <si>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</si>
  <si>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</si>
  <si>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</si>
  <si>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</si>
  <si>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</si>
  <si>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</si>
  <si>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</si>
  <si>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</si>
  <si>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</si>
  <si>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</si>
  <si>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</si>
  <si>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</si>
  <si>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</si>
  <si>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</si>
  <si>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</si>
  <si>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</si>
  <si>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</si>
  <si>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</si>
  <si>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</si>
  <si>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</si>
  <si>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</si>
  <si>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</si>
  <si>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</si>
  <si>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</si>
  <si>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</si>
  <si>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</si>
  <si>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</si>
  <si>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</si>
  <si>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</si>
  <si>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</si>
  <si>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</si>
  <si>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</si>
  <si>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</si>
  <si>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</si>
  <si>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</si>
  <si>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</si>
  <si>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</si>
  <si>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</si>
  <si>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</si>
  <si>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</si>
  <si>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</si>
  <si>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</si>
  <si>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</si>
  <si>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</si>
  <si>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</si>
  <si>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</si>
  <si>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</si>
  <si>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</si>
  <si>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</si>
  <si>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</si>
  <si>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</si>
  <si>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</si>
  <si>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</si>
  <si>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</si>
  <si>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</si>
  <si>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</si>
  <si>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</si>
  <si>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</si>
  <si>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</si>
  <si>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</si>
  <si>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</si>
  <si>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</si>
  <si>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</si>
  <si>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</si>
  <si>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</si>
  <si>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</si>
  <si>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</si>
  <si>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</si>
  <si>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</si>
  <si>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</si>
  <si>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</si>
  <si>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</si>
  <si>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</si>
  <si>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</si>
  <si>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</si>
  <si>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</si>
  <si>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</si>
  <si>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</si>
  <si>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</si>
  <si>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</si>
  <si>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</si>
  <si>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</si>
  <si>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</si>
  <si>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</si>
  <si>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</si>
  <si>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</si>
  <si>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</si>
  <si>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</si>
  <si>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</si>
  <si>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</si>
  <si>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</si>
  <si>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</si>
  <si>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</si>
  <si>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</si>
  <si>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</si>
  <si>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</si>
  <si>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</si>
  <si>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</si>
  <si>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</si>
  <si>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</si>
  <si>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</si>
  <si>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</si>
  <si>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</si>
  <si>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</si>
  <si>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</si>
  <si>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</si>
  <si>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</si>
  <si>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</si>
  <si>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</si>
  <si>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</si>
  <si>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</si>
  <si>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</si>
  <si>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</si>
  <si>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</si>
  <si>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</si>
  <si>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</si>
  <si>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</si>
  <si>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</si>
  <si>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</si>
  <si>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</si>
  <si>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</si>
  <si>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</si>
  <si>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</si>
  <si>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</si>
  <si>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</si>
  <si>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</si>
  <si>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</si>
  <si>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</si>
  <si>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</si>
  <si>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</si>
  <si>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</si>
  <si>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</si>
  <si>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</si>
  <si>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</si>
  <si>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</si>
  <si>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</si>
  <si>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</si>
  <si>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</si>
  <si>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</si>
  <si>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</si>
  <si>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</si>
  <si>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</si>
  <si>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</si>
  <si>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</si>
  <si>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</si>
  <si>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</si>
  <si>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</si>
  <si>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</si>
  <si>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</si>
  <si>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</si>
  <si>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</si>
  <si>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</si>
  <si>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</si>
  <si>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</si>
  <si>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</si>
  <si>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</si>
  <si>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</si>
  <si>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</si>
  <si>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</si>
  <si>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</si>
  <si>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</si>
  <si>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</si>
  <si>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</si>
  <si>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</si>
  <si>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</si>
  <si>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</si>
  <si>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</si>
  <si>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</si>
  <si>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</si>
  <si>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</si>
  <si>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</si>
  <si>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</si>
  <si>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</si>
  <si>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</si>
  <si>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</si>
  <si>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</si>
  <si>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</si>
  <si>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</si>
  <si>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</si>
  <si>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</si>
  <si>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</si>
  <si>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</si>
  <si>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</si>
  <si>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</si>
  <si>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</si>
  <si>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</si>
  <si>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</si>
  <si>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</si>
  <si>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</si>
  <si>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</si>
  <si>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</si>
  <si>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</si>
  <si>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</si>
  <si>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</si>
  <si>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</si>
  <si>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</si>
  <si>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</si>
  <si>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</si>
  <si>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</si>
  <si>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</si>
  <si>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</si>
  <si>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</si>
  <si>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</si>
  <si>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</si>
  <si>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</si>
  <si>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</si>
  <si>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</si>
  <si>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</si>
  <si>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</si>
  <si>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</si>
  <si>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</si>
  <si>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</si>
  <si>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</si>
  <si>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</si>
  <si>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</si>
  <si>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</si>
  <si>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</si>
  <si>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</si>
  <si>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</si>
  <si>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</si>
  <si>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</si>
  <si>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</si>
  <si>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</si>
  <si>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</si>
  <si>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</si>
  <si>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</si>
  <si>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</si>
  <si>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</si>
  <si>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</si>
  <si>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</si>
  <si>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</si>
  <si>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</si>
  <si>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</si>
  <si>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</si>
  <si>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</si>
  <si>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</si>
  <si>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</si>
  <si>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</si>
  <si>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</si>
  <si>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</si>
  <si>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</si>
  <si>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</si>
  <si>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</si>
  <si>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</si>
  <si>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</si>
  <si>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</si>
  <si>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</si>
  <si>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</si>
  <si>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</si>
  <si>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</si>
  <si>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</si>
  <si>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</si>
  <si>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</si>
  <si>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</si>
  <si>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</si>
  <si>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</si>
  <si>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</si>
  <si>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</si>
  <si>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</si>
  <si>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</si>
  <si>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</si>
  <si>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</si>
  <si>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</si>
  <si>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</si>
  <si>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</si>
  <si>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</si>
  <si>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</si>
  <si>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</si>
  <si>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</si>
  <si>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</si>
  <si>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</si>
  <si>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</si>
  <si>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</si>
  <si>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</si>
  <si>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</si>
  <si>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</si>
  <si>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</si>
  <si>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</si>
  <si>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</si>
  <si>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</si>
  <si>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</si>
  <si>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</si>
  <si>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</si>
  <si>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</si>
  <si>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</si>
  <si>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</si>
  <si>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</si>
  <si>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</si>
  <si>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</si>
  <si>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</si>
  <si>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</si>
  <si>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</si>
  <si>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</si>
  <si>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</si>
  <si>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</si>
  <si>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</si>
  <si>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</si>
  <si>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</si>
  <si>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</si>
  <si>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</si>
  <si>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</si>
  <si>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</si>
  <si>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</si>
  <si>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</si>
  <si>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</si>
  <si>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</si>
  <si>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</si>
  <si>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</si>
  <si>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</si>
  <si>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</si>
  <si>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</si>
  <si>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</si>
  <si>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</si>
  <si>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</si>
  <si>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</si>
  <si>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</si>
  <si>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</si>
  <si>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</si>
  <si>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</si>
  <si>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</si>
  <si>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</si>
  <si>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</si>
  <si>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</si>
  <si>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</si>
  <si>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</si>
  <si>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</si>
  <si>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</si>
  <si>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</si>
  <si>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</si>
  <si>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</si>
  <si>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</si>
  <si>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</si>
  <si>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</si>
  <si>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</si>
  <si>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</si>
  <si>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</si>
  <si>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</si>
  <si>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</si>
  <si>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</si>
  <si>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</si>
  <si>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</si>
  <si>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</si>
  <si>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</si>
  <si>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</si>
  <si>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</si>
  <si>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</si>
  <si>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</si>
  <si>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</si>
  <si>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</si>
  <si>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</si>
  <si>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</si>
  <si>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</si>
  <si>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</si>
  <si>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</si>
  <si>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</si>
  <si>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</si>
  <si>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</si>
  <si>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</si>
  <si>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</si>
  <si>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</si>
  <si>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</si>
  <si>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</si>
  <si>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</si>
  <si>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</si>
  <si>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</si>
  <si>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</si>
  <si>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</si>
  <si>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</si>
  <si>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</si>
  <si>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</si>
  <si>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</si>
  <si>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</si>
  <si>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</si>
  <si>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</si>
  <si>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</si>
  <si>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</si>
  <si>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</si>
  <si>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</si>
  <si>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</si>
  <si>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</si>
  <si>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</si>
  <si>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</si>
  <si>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</si>
  <si>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</si>
  <si>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</si>
  <si>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</si>
  <si>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</si>
  <si>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</si>
  <si>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</si>
  <si>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</si>
  <si>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</si>
  <si>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</si>
  <si>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</si>
  <si>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</si>
  <si>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</si>
  <si>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</si>
  <si>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</si>
  <si>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</si>
  <si>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</si>
  <si>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</si>
  <si>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</si>
  <si>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</si>
  <si>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</si>
  <si>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</si>
  <si>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</si>
  <si>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</si>
  <si>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</si>
  <si>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</si>
  <si>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</si>
  <si>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</si>
  <si>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</si>
  <si>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</si>
  <si>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</si>
  <si>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</si>
  <si>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</si>
  <si>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</si>
  <si>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</si>
  <si>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</si>
  <si>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</si>
  <si>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</si>
  <si>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</si>
  <si>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</si>
  <si>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</si>
  <si>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</si>
  <si>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</si>
  <si>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</si>
  <si>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</si>
  <si>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</si>
  <si>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</si>
  <si>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</si>
  <si>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</si>
  <si>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</si>
  <si>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</si>
  <si>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</si>
  <si>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</si>
  <si>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</si>
  <si>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</si>
  <si>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</si>
  <si>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</si>
  <si>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</si>
  <si>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</si>
  <si>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</si>
  <si>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</si>
  <si>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</si>
  <si>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</si>
  <si>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</si>
  <si>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</si>
  <si>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</si>
  <si>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</si>
  <si>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</si>
  <si>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</si>
  <si>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</si>
  <si>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</si>
  <si>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</si>
  <si>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</si>
  <si>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</si>
  <si>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</si>
  <si>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</si>
  <si>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</si>
  <si>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</si>
  <si>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</si>
  <si>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</si>
  <si>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</si>
  <si>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</si>
  <si>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</si>
  <si>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</si>
  <si>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</si>
  <si>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</si>
  <si>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</si>
  <si>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</si>
  <si>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</si>
  <si>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</si>
  <si>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</si>
  <si>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</si>
  <si>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</si>
  <si>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</si>
  <si>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</si>
  <si>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</si>
  <si>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</si>
  <si>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</si>
  <si>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</si>
  <si>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</si>
  <si>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</si>
  <si>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</si>
  <si>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</si>
  <si>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</si>
  <si>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</si>
  <si>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</si>
  <si>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</si>
  <si>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</si>
  <si>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</si>
  <si>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</si>
  <si>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</si>
  <si>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</si>
  <si>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</si>
  <si>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</si>
  <si>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</si>
  <si>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</si>
  <si>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</si>
  <si>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</si>
  <si>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</si>
  <si>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</si>
  <si>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</si>
  <si>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</si>
  <si>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</si>
  <si>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</si>
  <si>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</si>
  <si>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</si>
  <si>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</si>
  <si>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</si>
  <si>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</si>
  <si>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</si>
  <si>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</si>
  <si>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</si>
  <si>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</si>
  <si>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</si>
  <si>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</si>
  <si>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</si>
  <si>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</si>
  <si>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</si>
  <si>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</si>
  <si>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</si>
  <si>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</si>
  <si>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</si>
  <si>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</si>
  <si>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</si>
  <si>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</si>
  <si>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</si>
  <si>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</si>
  <si>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</si>
  <si>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</si>
  <si>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</si>
  <si>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</si>
  <si>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</si>
  <si>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</si>
  <si>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</si>
  <si>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</si>
  <si>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</si>
  <si>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</si>
  <si>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</si>
  <si>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</si>
  <si>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</si>
  <si>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</si>
  <si>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</si>
  <si>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</si>
  <si>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</si>
  <si>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</si>
  <si>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</si>
  <si>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</si>
  <si>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</si>
  <si>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</si>
  <si>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</si>
  <si>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</si>
  <si>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</si>
  <si>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</si>
  <si>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</si>
  <si>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</si>
  <si>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</si>
  <si>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</si>
  <si>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</si>
  <si>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</si>
  <si>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</si>
  <si>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</si>
  <si>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</si>
  <si>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</si>
  <si>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</si>
  <si>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</si>
  <si>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</si>
  <si>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</si>
  <si>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</si>
  <si>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</si>
  <si>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</si>
  <si>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</si>
  <si>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</si>
  <si>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</si>
  <si>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</si>
  <si>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</si>
  <si>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</si>
  <si>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</si>
  <si>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</si>
  <si>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</si>
  <si>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</si>
  <si>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</si>
  <si>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</si>
  <si>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</si>
  <si>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</si>
  <si>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</si>
  <si>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</si>
  <si>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</si>
  <si>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</si>
  <si>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</si>
  <si>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</si>
  <si>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</si>
  <si>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</si>
  <si>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</si>
  <si>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</si>
  <si>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</si>
  <si>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</si>
  <si>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</si>
  <si>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</si>
  <si>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</si>
  <si>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</si>
  <si>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</si>
  <si>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</si>
  <si>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</si>
  <si>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</si>
  <si>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</si>
  <si>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</si>
  <si>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</si>
  <si>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</si>
  <si>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</si>
  <si>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</si>
  <si>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</si>
  <si>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</si>
  <si>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</si>
  <si>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</si>
  <si>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</si>
  <si>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</si>
  <si>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</si>
  <si>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</si>
  <si>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</si>
  <si>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</si>
  <si>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</si>
  <si>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</si>
  <si>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</si>
  <si>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</si>
  <si>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</si>
  <si>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</si>
  <si>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</si>
  <si>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</si>
  <si>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</si>
  <si>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</si>
  <si>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</si>
  <si>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</si>
  <si>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</si>
  <si>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</si>
  <si>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</si>
  <si>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</si>
  <si>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</si>
  <si>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</si>
  <si>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</si>
  <si>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</si>
  <si>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</si>
  <si>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</si>
  <si>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</si>
  <si>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</si>
  <si>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</si>
  <si>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</si>
  <si>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</si>
  <si>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</si>
  <si>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</si>
  <si>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</si>
  <si>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</si>
  <si>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</si>
  <si>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</si>
  <si>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</si>
  <si>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</si>
  <si>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</si>
  <si>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</si>
  <si>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</si>
  <si>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</si>
  <si>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</si>
  <si>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</si>
  <si>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</si>
  <si>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</si>
  <si>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</si>
  <si>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</si>
  <si>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</si>
  <si>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</si>
  <si>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</si>
  <si>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</si>
  <si>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</si>
  <si>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</si>
  <si>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</si>
  <si>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</si>
  <si>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</si>
  <si>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</si>
  <si>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</si>
  <si>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</si>
  <si>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</si>
  <si>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</si>
  <si>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</si>
  <si>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</si>
  <si>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</si>
  <si>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</si>
  <si>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</si>
  <si>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</si>
  <si>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</si>
  <si>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</si>
  <si>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</si>
  <si>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</si>
  <si>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</si>
  <si>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</si>
  <si>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</si>
  <si>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</si>
  <si>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</si>
  <si>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</si>
  <si>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</si>
  <si>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</si>
  <si>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</si>
  <si>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</si>
  <si>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</si>
  <si>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</si>
  <si>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</si>
  <si>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</si>
  <si>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</si>
  <si>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</si>
  <si>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</si>
  <si>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</si>
  <si>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</si>
  <si>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</si>
  <si>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</si>
  <si>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</si>
  <si>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</si>
  <si>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</si>
  <si>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</si>
  <si>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</si>
  <si>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</si>
  <si>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</si>
  <si>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</si>
  <si>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</si>
  <si>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</si>
  <si>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</si>
  <si>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</si>
  <si>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</si>
  <si>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</si>
  <si>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</si>
  <si>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</si>
  <si>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</si>
  <si>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</si>
  <si>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</si>
  <si>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</si>
  <si>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</si>
  <si>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</si>
  <si>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</si>
  <si>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</si>
  <si>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</si>
  <si>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</si>
  <si>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</si>
  <si>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</si>
  <si>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</si>
  <si>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</si>
  <si>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</si>
  <si>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</si>
  <si>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</si>
  <si>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</si>
  <si>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</si>
  <si>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</si>
  <si>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</si>
  <si>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</si>
  <si>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</si>
  <si>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</si>
  <si>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</si>
  <si>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</si>
  <si>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</si>
  <si>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</si>
  <si>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</si>
  <si>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</si>
  <si>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</si>
  <si>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</si>
  <si>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</si>
  <si>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</si>
  <si>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</si>
  <si>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</si>
  <si>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</si>
  <si>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</si>
  <si>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</si>
  <si>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</si>
  <si>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</si>
  <si>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</si>
  <si>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</si>
  <si>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</si>
  <si>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</si>
  <si>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</si>
  <si>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</si>
  <si>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</si>
  <si>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</si>
  <si>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</si>
  <si>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</si>
  <si>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</si>
  <si>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</si>
  <si>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</si>
  <si>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</si>
  <si>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</si>
  <si>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</si>
  <si>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</si>
  <si>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</si>
  <si>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</si>
  <si>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</si>
  <si>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</si>
  <si>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</si>
  <si>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</si>
  <si>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</si>
  <si>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</si>
  <si>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</si>
  <si>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</si>
  <si>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</si>
  <si>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</si>
  <si>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</si>
  <si>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</si>
  <si>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</si>
  <si>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</si>
  <si>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</si>
  <si>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</si>
  <si>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</si>
  <si>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</si>
  <si>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</si>
  <si>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</si>
  <si>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</si>
  <si>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</si>
  <si>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</si>
  <si>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</si>
  <si>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</si>
  <si>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</si>
  <si>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</si>
  <si>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</si>
  <si>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</si>
  <si>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</si>
  <si>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</si>
  <si>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</si>
  <si>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</si>
  <si>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</si>
  <si>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</si>
  <si>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</si>
  <si>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</si>
  <si>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</si>
  <si>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</si>
  <si>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</si>
  <si>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</si>
  <si>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</si>
  <si>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</si>
  <si>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</si>
  <si>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</si>
  <si>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</si>
  <si>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</si>
  <si>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</si>
  <si>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</si>
  <si>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</si>
  <si>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</si>
  <si>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</si>
  <si>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</si>
  <si>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</si>
  <si>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</si>
  <si>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</si>
  <si>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</si>
  <si>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</si>
  <si>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</si>
  <si>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</si>
  <si>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</si>
  <si>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</si>
  <si>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</si>
  <si>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</si>
  <si>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</si>
  <si>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</si>
  <si>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</si>
  <si>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</si>
  <si>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</si>
  <si>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</si>
  <si>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</si>
  <si>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</si>
  <si>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</si>
  <si>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</si>
  <si>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</si>
  <si>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</si>
  <si>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</si>
  <si>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</si>
  <si>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</si>
  <si>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</si>
  <si>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</si>
  <si>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</si>
  <si>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</si>
  <si>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</si>
  <si>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</si>
  <si>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</si>
  <si>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</si>
  <si>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</si>
  <si>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</si>
  <si>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</si>
  <si>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</si>
  <si>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</si>
  <si>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</si>
  <si>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</si>
  <si>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</si>
  <si>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</si>
  <si>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</si>
  <si>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</si>
  <si>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</si>
  <si>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</si>
  <si>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</si>
  <si>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</si>
  <si>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</si>
  <si>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</si>
  <si>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</si>
  <si>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</si>
  <si>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</si>
  <si>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</si>
  <si>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</si>
  <si>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</si>
  <si>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</si>
  <si>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</si>
  <si>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</si>
  <si>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</si>
  <si>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</si>
  <si>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</si>
  <si>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</si>
  <si>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</si>
  <si>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</si>
  <si>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</si>
  <si>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</si>
  <si>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</si>
  <si>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</si>
  <si>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</si>
  <si>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</si>
  <si>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</si>
  <si>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</si>
  <si>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</si>
  <si>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</si>
  <si>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</si>
  <si>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</si>
  <si>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</si>
  <si>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</si>
  <si>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</si>
  <si>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</si>
  <si>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</si>
  <si>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</si>
  <si>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</si>
  <si>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</si>
  <si>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</si>
  <si>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</si>
  <si>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</si>
  <si>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</si>
  <si>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</si>
  <si>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</si>
  <si>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</si>
  <si>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</si>
  <si>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</si>
  <si>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</si>
  <si>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</si>
  <si>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</si>
  <si>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</si>
  <si>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</si>
  <si>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</si>
  <si>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</si>
  <si>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</si>
  <si>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</si>
  <si>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</si>
  <si>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</si>
  <si>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</si>
  <si>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</si>
  <si>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</si>
  <si>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</si>
  <si>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</si>
  <si>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</si>
  <si>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</si>
  <si>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</si>
  <si>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</si>
  <si>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</si>
  <si>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</si>
  <si>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</si>
  <si>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</si>
  <si>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</si>
  <si>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</si>
  <si>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</si>
  <si>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</si>
  <si>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</si>
  <si>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</si>
  <si>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</si>
  <si>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</si>
  <si>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</si>
  <si>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</si>
  <si>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</si>
  <si>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</si>
  <si>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</si>
  <si>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</si>
  <si>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</si>
  <si>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</si>
  <si>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</si>
  <si>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</si>
  <si>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</si>
  <si>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</si>
  <si>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</si>
  <si>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</si>
  <si>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</si>
  <si>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</si>
  <si>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</si>
  <si>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</si>
  <si>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</si>
  <si>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</si>
  <si>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</si>
  <si>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</si>
  <si>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</si>
  <si>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</si>
  <si>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</si>
  <si>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</si>
  <si>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</si>
  <si>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</si>
  <si>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</si>
  <si>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</si>
  <si>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</si>
  <si>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</si>
  <si>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</si>
  <si>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</si>
  <si>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</si>
  <si>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</si>
  <si>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</si>
  <si>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</si>
  <si>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</si>
  <si>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</si>
  <si>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</si>
  <si>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</si>
  <si>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</si>
  <si>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</si>
  <si>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</si>
  <si>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</si>
  <si>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</si>
  <si>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</si>
  <si>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</si>
  <si>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</si>
  <si>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</si>
  <si>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</si>
  <si>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</si>
  <si>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</si>
  <si>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</si>
  <si>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</si>
  <si>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</si>
  <si>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</si>
  <si>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</si>
  <si>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</si>
  <si>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</si>
  <si>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</si>
  <si>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</si>
  <si>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</si>
  <si>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</si>
  <si>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</si>
  <si>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</si>
  <si>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</si>
  <si>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</si>
  <si>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</si>
  <si>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</si>
  <si>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</si>
  <si>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</si>
  <si>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</si>
  <si>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</si>
  <si>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</si>
  <si>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</si>
  <si>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</si>
  <si>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</si>
  <si>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</si>
  <si>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</si>
  <si>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</si>
  <si>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</si>
  <si>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</si>
  <si>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</si>
  <si>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</si>
  <si>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</si>
  <si>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</si>
  <si>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</si>
  <si>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</si>
  <si>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</si>
  <si>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</si>
  <si>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</si>
  <si>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</si>
  <si>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</si>
  <si>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</si>
  <si>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</si>
  <si>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</si>
  <si>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</si>
  <si>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</si>
  <si>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</si>
  <si>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</si>
  <si>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</si>
  <si>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</si>
  <si>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</si>
  <si>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</si>
  <si>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</si>
  <si>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</si>
  <si>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</si>
  <si>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</si>
  <si>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</si>
  <si>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</si>
  <si>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</si>
  <si>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</si>
  <si>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</si>
  <si>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</si>
  <si>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</si>
  <si>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</si>
  <si>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</si>
  <si>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</si>
  <si>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</si>
  <si>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</si>
  <si>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</si>
  <si>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</si>
  <si>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</si>
  <si>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</si>
  <si>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</si>
  <si>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</si>
  <si>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</si>
  <si>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</si>
  <si>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</si>
  <si>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</si>
  <si>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</si>
  <si>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</si>
  <si>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</si>
  <si>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</si>
  <si>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</si>
  <si>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</si>
  <si>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</si>
  <si>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</si>
  <si>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</si>
  <si>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</si>
  <si>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</si>
  <si>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</si>
  <si>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</si>
  <si>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</si>
  <si>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</si>
  <si>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</si>
  <si>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</si>
  <si>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</si>
  <si>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</si>
  <si>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</si>
  <si>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</si>
  <si>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</si>
  <si>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</si>
  <si>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</si>
  <si>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</si>
  <si>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</si>
  <si>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</si>
  <si>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</si>
  <si>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</si>
  <si>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</si>
  <si>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</si>
  <si>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</si>
  <si>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</si>
  <si>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</si>
  <si>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</si>
  <si>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</si>
  <si>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</si>
  <si>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</si>
  <si>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</si>
  <si>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</si>
  <si>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</si>
  <si>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</si>
  <si>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</si>
  <si>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</si>
  <si>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</si>
  <si>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</si>
  <si>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</si>
  <si>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</si>
  <si>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</si>
  <si>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</si>
  <si>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</si>
  <si>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</si>
  <si>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</si>
  <si>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</si>
  <si>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</si>
  <si>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</si>
  <si>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</si>
  <si>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</si>
  <si>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</si>
  <si>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</si>
  <si>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</si>
  <si>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</si>
  <si>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</si>
  <si>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</si>
  <si>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</si>
  <si>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</si>
  <si>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</si>
  <si>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</si>
  <si>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</si>
  <si>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</si>
  <si>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</si>
  <si>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</si>
  <si>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</si>
  <si>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</si>
  <si>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</si>
  <si>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</si>
  <si>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</si>
  <si>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</si>
  <si>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</si>
  <si>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</si>
  <si>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</si>
  <si>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</si>
  <si>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</si>
  <si>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</si>
  <si>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</si>
  <si>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</si>
  <si>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</si>
  <si>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</si>
  <si>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</si>
  <si>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</si>
  <si>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</si>
  <si>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</si>
  <si>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</si>
  <si>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</si>
  <si>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</si>
  <si>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</si>
  <si>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</si>
  <si>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</si>
  <si>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</si>
  <si>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</si>
  <si>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</si>
  <si>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</si>
  <si>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</si>
  <si>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</si>
  <si>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</si>
  <si>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</si>
  <si>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</si>
  <si>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</si>
  <si>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</si>
  <si>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</si>
  <si>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</si>
  <si>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</si>
  <si>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</si>
  <si>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</si>
  <si>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</si>
  <si>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</si>
  <si>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</si>
  <si>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</si>
  <si>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</si>
  <si>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</si>
  <si>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</si>
  <si>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</si>
  <si>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</si>
  <si>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</si>
  <si>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</si>
  <si>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</si>
  <si>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</si>
  <si>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</si>
  <si>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</si>
  <si>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</si>
  <si>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</si>
  <si>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</si>
  <si>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</si>
  <si>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</si>
  <si>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</si>
  <si>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</si>
  <si>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</si>
  <si>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</si>
  <si>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</si>
  <si>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</si>
  <si>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</si>
  <si>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</si>
  <si>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</si>
  <si>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</si>
  <si>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</si>
  <si>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</si>
  <si>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</si>
  <si>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</si>
  <si>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</si>
  <si>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</si>
  <si>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</si>
  <si>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</si>
  <si>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</si>
  <si>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</si>
  <si>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</si>
  <si>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</si>
  <si>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</si>
  <si>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</si>
  <si>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</si>
  <si>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</si>
  <si>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</si>
  <si>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</si>
  <si>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</si>
  <si>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</si>
  <si>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</si>
  <si>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</si>
  <si>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</si>
  <si>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</si>
  <si>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</si>
  <si>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</si>
  <si>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</si>
  <si>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</si>
  <si>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</si>
  <si>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</si>
  <si>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</si>
  <si>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</si>
  <si>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</si>
  <si>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</si>
  <si>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</si>
  <si>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</si>
  <si>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</si>
  <si>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</si>
  <si>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</si>
  <si>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</si>
  <si>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</si>
  <si>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</si>
  <si>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</si>
  <si>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</si>
  <si>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</si>
  <si>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</si>
  <si>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</si>
  <si>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</si>
  <si>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</si>
  <si>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</si>
  <si>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</si>
  <si>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</si>
  <si>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</si>
  <si>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</si>
  <si>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</si>
  <si>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</si>
  <si>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</si>
  <si>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</si>
  <si>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</si>
  <si>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</si>
  <si>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</si>
  <si>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</si>
  <si>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</si>
  <si>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</si>
  <si>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</si>
  <si>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</si>
  <si>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</si>
  <si>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</si>
  <si>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</si>
  <si>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</si>
  <si>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</si>
  <si>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</si>
  <si>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</si>
  <si>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</si>
  <si>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</si>
  <si>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</si>
  <si>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</si>
  <si>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</si>
  <si>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</si>
  <si>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</si>
  <si>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</si>
  <si>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</si>
  <si>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</si>
  <si>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</si>
  <si>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</si>
  <si>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</si>
  <si>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</si>
  <si>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</si>
  <si>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</si>
  <si>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</si>
  <si>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</si>
  <si>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</si>
  <si>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</si>
  <si>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</si>
  <si>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</si>
  <si>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</si>
  <si>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</si>
  <si>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</si>
  <si>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</si>
  <si>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</si>
  <si>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</si>
  <si>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</si>
  <si>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</si>
  <si>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</si>
  <si>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</si>
  <si>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</si>
  <si>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</si>
  <si>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</si>
  <si>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</si>
  <si>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</si>
  <si>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</si>
  <si>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</si>
  <si>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</si>
  <si>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</si>
  <si>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</si>
  <si>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</si>
  <si>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</si>
  <si>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</si>
  <si>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</si>
  <si>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</si>
  <si>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</si>
  <si>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</si>
  <si>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</si>
  <si>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</si>
  <si>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</si>
  <si>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</si>
  <si>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</si>
  <si>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</si>
  <si>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</si>
  <si>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</si>
  <si>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</si>
  <si>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</si>
  <si>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</si>
  <si>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</si>
  <si>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</si>
  <si>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</si>
  <si>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</si>
  <si>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</si>
  <si>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</si>
  <si>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</si>
  <si>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</si>
  <si>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</si>
  <si>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</si>
  <si>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</si>
  <si>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</si>
  <si>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</si>
  <si>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</si>
  <si>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</si>
  <si>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</si>
  <si>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</si>
  <si>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</si>
  <si>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</si>
  <si>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</si>
  <si>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</si>
  <si>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</si>
  <si>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</si>
  <si>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</si>
  <si>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</si>
  <si>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</si>
  <si>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</si>
  <si>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</si>
  <si>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</si>
  <si>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</si>
  <si>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</si>
  <si>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</si>
  <si>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</si>
  <si>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</si>
  <si>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</si>
  <si>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</si>
  <si>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</si>
  <si>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</si>
  <si>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</si>
  <si>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</si>
  <si>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</si>
  <si>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</si>
  <si>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</si>
  <si>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</si>
  <si>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</si>
  <si>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</si>
  <si>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</si>
  <si>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</si>
  <si>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</si>
  <si>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</si>
  <si>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</si>
  <si>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</si>
  <si>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</si>
  <si>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</si>
  <si>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</si>
  <si>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</si>
  <si>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</si>
  <si>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</si>
  <si>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</si>
  <si>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</si>
  <si>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</si>
  <si>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</si>
  <si>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</si>
  <si>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</si>
  <si>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</si>
  <si>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</si>
  <si>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</si>
  <si>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</si>
  <si>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</si>
  <si>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</si>
  <si>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</si>
  <si>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</si>
  <si>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</si>
  <si>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</si>
  <si>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</si>
  <si>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</si>
  <si>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</si>
  <si>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</si>
  <si>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</si>
  <si>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</si>
  <si>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</si>
  <si>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</si>
  <si>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</si>
  <si>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</si>
  <si>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</si>
  <si>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</si>
  <si>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</si>
  <si>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</si>
  <si>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</si>
  <si>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</si>
  <si>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</si>
  <si>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</si>
  <si>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</si>
  <si>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</si>
  <si>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</si>
  <si>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</si>
  <si>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</si>
  <si>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</si>
  <si>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</si>
  <si>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</si>
  <si>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</si>
  <si>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</si>
  <si>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</si>
  <si>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</si>
  <si>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</si>
  <si>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</si>
  <si>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</si>
  <si>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</si>
  <si>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</si>
  <si>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</si>
  <si>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</si>
  <si>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</si>
  <si>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</si>
  <si>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</si>
  <si>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</si>
  <si>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</si>
  <si>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</si>
  <si>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</si>
  <si>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</si>
  <si>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</si>
  <si>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</si>
  <si>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</si>
  <si>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</si>
  <si>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</si>
  <si>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</si>
  <si>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</si>
  <si>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</si>
  <si>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</si>
  <si>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</si>
  <si>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</si>
  <si>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</si>
  <si>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</si>
  <si>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</si>
  <si>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</si>
  <si>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</si>
  <si>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</si>
  <si>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</si>
  <si>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</si>
  <si>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</si>
  <si>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</si>
  <si>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</si>
  <si>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</si>
  <si>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</si>
  <si>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</si>
  <si>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</si>
  <si>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</si>
  <si>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</si>
  <si>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</si>
  <si>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</si>
  <si>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</si>
  <si>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</si>
  <si>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</si>
  <si>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</si>
  <si>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</si>
  <si>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</si>
  <si>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</si>
  <si>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</si>
  <si>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</si>
  <si>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</si>
  <si>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</si>
  <si>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</si>
  <si>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</si>
  <si>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</si>
  <si>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</si>
  <si>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</si>
  <si>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</si>
  <si>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</si>
  <si>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</si>
  <si>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</si>
  <si>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</si>
  <si>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</si>
  <si>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</si>
  <si>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</si>
  <si>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</si>
  <si>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</si>
  <si>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</si>
  <si>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</si>
  <si>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</si>
  <si>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</si>
  <si>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</si>
  <si>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</si>
  <si>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</si>
  <si>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</si>
  <si>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</si>
  <si>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</si>
  <si>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</si>
  <si>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</si>
  <si>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</si>
  <si>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</si>
  <si>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</si>
  <si>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</si>
  <si>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</si>
  <si>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</si>
  <si>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</si>
  <si>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</si>
  <si>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</si>
  <si>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</si>
  <si>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</si>
  <si>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</si>
  <si>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</si>
  <si>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</si>
  <si>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</si>
  <si>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</si>
  <si>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</si>
  <si>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</si>
  <si>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</si>
  <si>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</si>
  <si>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</si>
  <si>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</si>
  <si>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</si>
  <si>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</si>
  <si>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</si>
  <si>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</si>
  <si>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</si>
  <si>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</si>
  <si>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</si>
  <si>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</si>
  <si>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</si>
  <si>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</si>
  <si>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</si>
  <si>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</si>
  <si>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</si>
  <si>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</si>
  <si>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</si>
  <si>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</si>
  <si>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</si>
  <si>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</si>
  <si>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</si>
  <si>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</si>
  <si>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</si>
  <si>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</si>
  <si>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</si>
  <si>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</si>
  <si>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</si>
  <si>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</si>
  <si>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</si>
  <si>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</si>
  <si>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</si>
  <si>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</si>
  <si>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</si>
  <si>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</si>
  <si>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</si>
  <si>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</si>
  <si>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</si>
  <si>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</si>
  <si>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</si>
  <si>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</si>
  <si>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</si>
  <si>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</si>
  <si>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</si>
  <si>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</si>
  <si>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</si>
  <si>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</si>
  <si>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</si>
  <si>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</si>
  <si>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</si>
  <si>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</si>
  <si>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</si>
  <si>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</si>
  <si>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</si>
  <si>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</si>
  <si>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</si>
  <si>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</si>
  <si>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</si>
  <si>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</si>
  <si>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</si>
  <si>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</si>
  <si>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</si>
  <si>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</si>
  <si>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</si>
  <si>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</si>
  <si>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</si>
  <si>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</si>
  <si>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</si>
  <si>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</si>
  <si>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</si>
  <si>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</si>
  <si>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</si>
  <si>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</si>
  <si>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</si>
  <si>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</si>
  <si>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</si>
  <si>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</si>
  <si>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</si>
  <si>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</si>
  <si>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</si>
  <si>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</si>
  <si>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</si>
  <si>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</si>
  <si>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</si>
  <si>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</si>
  <si>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</si>
  <si>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</si>
  <si>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</si>
  <si>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</si>
  <si>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</si>
  <si>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</si>
  <si>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</si>
  <si>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</si>
  <si>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</si>
  <si>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</si>
  <si>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</si>
  <si>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</si>
  <si>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</si>
  <si>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</si>
  <si>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</si>
  <si>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</si>
  <si>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</si>
  <si>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</si>
  <si>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</si>
  <si>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</si>
  <si>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</si>
  <si>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</si>
  <si>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</si>
  <si>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</si>
  <si>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</si>
  <si>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</si>
  <si>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</si>
  <si>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</si>
  <si>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</si>
  <si>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</si>
  <si>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</si>
  <si>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</si>
  <si>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</si>
  <si>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</si>
  <si>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</si>
  <si>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</si>
  <si>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</si>
  <si>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</si>
  <si>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</si>
  <si>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</si>
  <si>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</si>
  <si>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</si>
  <si>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</si>
  <si>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</si>
  <si>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</si>
  <si>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</si>
  <si>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</si>
  <si>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</si>
  <si>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</si>
  <si>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</si>
  <si>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</si>
  <si>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</si>
  <si>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</si>
  <si>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</si>
  <si>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</si>
  <si>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</si>
  <si>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</si>
  <si>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</si>
  <si>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</si>
  <si>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</si>
  <si>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</si>
  <si>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</si>
  <si>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</si>
  <si>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</si>
  <si>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</si>
  <si>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</si>
  <si>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</si>
  <si>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</si>
  <si>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</si>
  <si>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</si>
  <si>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</si>
  <si>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</si>
  <si>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</si>
  <si>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</si>
  <si>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</si>
  <si>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</si>
  <si>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</si>
  <si>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</si>
  <si>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</si>
  <si>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</si>
  <si>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</si>
  <si>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</si>
  <si>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</si>
  <si>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</si>
  <si>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</si>
  <si>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</si>
  <si>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</si>
  <si>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</si>
  <si>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</si>
  <si>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</si>
  <si>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</si>
  <si>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</si>
  <si>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</si>
  <si>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</si>
  <si>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</si>
  <si>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</si>
  <si>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</si>
  <si>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</si>
  <si>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</si>
  <si>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</si>
  <si>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</si>
  <si>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</si>
  <si>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</si>
  <si>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</si>
  <si>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</si>
  <si>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</si>
  <si>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</si>
  <si>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</si>
  <si>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</si>
  <si>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</si>
  <si>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</si>
  <si>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</si>
  <si>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</si>
  <si>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</si>
  <si>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</si>
  <si>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</si>
  <si>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</si>
  <si>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</si>
  <si>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</si>
  <si>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</si>
  <si>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</si>
  <si>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</si>
  <si>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</si>
  <si>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</si>
  <si>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</si>
  <si>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</si>
  <si>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</si>
  <si>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</si>
  <si>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</si>
  <si>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</si>
  <si>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</si>
  <si>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</si>
  <si>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</si>
  <si>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</si>
  <si>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</si>
  <si>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</si>
  <si>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</si>
  <si>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</si>
  <si>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</si>
  <si>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</si>
  <si>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</si>
  <si>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</si>
  <si>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</si>
  <si>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</si>
  <si>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</si>
  <si>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</si>
  <si>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</si>
  <si>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</si>
  <si>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</si>
  <si>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</si>
  <si>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</si>
  <si>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</si>
  <si>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</si>
  <si>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</si>
  <si>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</si>
  <si>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</si>
  <si>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</si>
  <si>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</si>
  <si>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</si>
  <si>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</si>
  <si>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</si>
  <si>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</si>
  <si>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</si>
  <si>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</si>
  <si>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</si>
  <si>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</si>
  <si>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</si>
  <si>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</si>
  <si>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</si>
  <si>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</si>
  <si>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</si>
  <si>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</si>
  <si>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</si>
  <si>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</si>
  <si>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</si>
  <si>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</si>
  <si>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</si>
  <si>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</si>
  <si>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</si>
  <si>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</si>
  <si>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</si>
  <si>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</si>
  <si>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</si>
  <si>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</si>
  <si>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</si>
  <si>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</si>
  <si>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</si>
  <si>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</si>
  <si>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</si>
  <si>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</si>
  <si>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</si>
  <si>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</si>
  <si>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</si>
  <si>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</si>
  <si>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</si>
  <si>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</si>
  <si>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</si>
  <si>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</si>
  <si>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</si>
  <si>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</si>
  <si>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</si>
  <si>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</si>
  <si>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</si>
  <si>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</si>
  <si>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</si>
  <si>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</si>
  <si>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</si>
  <si>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</si>
  <si>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</si>
  <si>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</si>
  <si>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</si>
  <si>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</si>
  <si>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</si>
  <si>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</si>
  <si>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</si>
  <si>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</si>
  <si>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</si>
  <si>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</si>
  <si>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</si>
  <si>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</si>
  <si>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</si>
  <si>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</si>
  <si>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</si>
  <si>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</si>
  <si>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</si>
  <si>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</si>
  <si>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</si>
  <si>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</si>
  <si>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</si>
  <si>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</si>
  <si>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</si>
  <si>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</si>
  <si>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</si>
  <si>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</si>
  <si>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</si>
  <si>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</si>
  <si>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</si>
  <si>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</si>
  <si>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</si>
  <si>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</si>
  <si>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</si>
  <si>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</si>
  <si>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</si>
  <si>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</si>
  <si>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</si>
  <si>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</si>
  <si>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</si>
  <si>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</si>
  <si>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</si>
  <si>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</si>
  <si>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</si>
  <si>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</si>
  <si>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</si>
  <si>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</si>
  <si>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</si>
  <si>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</si>
  <si>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</si>
  <si>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</si>
  <si>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</si>
  <si>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</si>
  <si>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</si>
  <si>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</si>
  <si>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</si>
  <si>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</si>
  <si>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</si>
  <si>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</si>
  <si>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</si>
  <si>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</si>
  <si>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</si>
  <si>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</si>
  <si>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</si>
  <si>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</si>
  <si>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</si>
  <si>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</si>
  <si>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</si>
  <si>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</si>
  <si>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</si>
  <si>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</si>
  <si>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</si>
  <si>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</si>
  <si>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</si>
  <si>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</si>
  <si>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</si>
  <si>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</si>
  <si>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</si>
  <si>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</si>
  <si>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</si>
  <si>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</si>
  <si>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</si>
  <si>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</si>
  <si>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</si>
  <si>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</si>
  <si>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</si>
  <si>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</si>
  <si>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</si>
  <si>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</si>
  <si>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</si>
  <si>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</si>
  <si>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</si>
  <si>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</si>
  <si>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</si>
  <si>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</si>
  <si>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</si>
  <si>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</si>
  <si>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</si>
  <si>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</si>
  <si>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</si>
  <si>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</si>
  <si>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</si>
  <si>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</si>
  <si>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</si>
  <si>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</si>
  <si>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</si>
  <si>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</si>
  <si>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</si>
  <si>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</si>
  <si>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</si>
  <si>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</si>
  <si>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</si>
  <si>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</si>
  <si>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</si>
  <si>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</si>
  <si>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</si>
  <si>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</si>
  <si>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</si>
  <si>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</si>
  <si>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</si>
  <si>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</si>
  <si>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</si>
  <si>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</si>
  <si>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</si>
  <si>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</si>
  <si>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</si>
  <si>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</si>
  <si>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</si>
  <si>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</si>
  <si>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</si>
  <si>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</si>
  <si>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</si>
  <si>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</si>
  <si>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</si>
  <si>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</si>
  <si>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</si>
  <si>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</si>
  <si>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</si>
  <si>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</si>
  <si>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</si>
  <si>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</si>
  <si>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</si>
  <si>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</si>
  <si>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</si>
  <si>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</si>
  <si>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</si>
  <si>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</si>
  <si>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</si>
  <si>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</si>
  <si>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</si>
  <si>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</si>
  <si>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</si>
  <si>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</si>
  <si>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</si>
  <si>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</si>
  <si>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</si>
  <si>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</si>
  <si>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</si>
  <si>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</si>
  <si>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</si>
  <si>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</si>
  <si>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</si>
  <si>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</si>
  <si>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</si>
  <si>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</si>
  <si>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</si>
  <si>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</si>
  <si>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</si>
  <si>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</si>
  <si>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</si>
  <si>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</si>
  <si>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</si>
  <si>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</si>
  <si>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</si>
  <si>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</si>
  <si>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</si>
  <si>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</si>
  <si>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</si>
  <si>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</si>
  <si>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</si>
  <si>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</si>
  <si>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</si>
  <si>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</si>
  <si>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</si>
  <si>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</si>
  <si>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</si>
  <si>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</si>
  <si>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</si>
  <si>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</si>
  <si>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</si>
  <si>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</si>
  <si>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</si>
  <si>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</si>
  <si>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</si>
  <si>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</si>
  <si>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</si>
  <si>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</si>
  <si>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</si>
  <si>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</si>
  <si>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</si>
  <si>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</si>
  <si>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</si>
  <si>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</si>
  <si>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</si>
  <si>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</si>
  <si>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</si>
  <si>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</si>
  <si>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</si>
  <si>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</si>
  <si>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</si>
  <si>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</si>
  <si>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</si>
  <si>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</si>
  <si>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</si>
  <si>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</si>
  <si>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</si>
  <si>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</si>
  <si>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</si>
  <si>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</si>
  <si>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</si>
  <si>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</si>
  <si>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</si>
  <si>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</si>
  <si>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</si>
  <si>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</si>
  <si>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</si>
  <si>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</si>
  <si>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</si>
  <si>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</si>
  <si>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</si>
  <si>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</si>
  <si>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</si>
  <si>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</si>
  <si>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</si>
  <si>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</si>
  <si>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</si>
  <si>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</si>
  <si>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</si>
  <si>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</si>
  <si>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</si>
  <si>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</si>
  <si>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</si>
  <si>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</si>
  <si>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</si>
  <si>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</si>
  <si>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</si>
  <si>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</si>
  <si>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</si>
  <si>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</si>
  <si>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</si>
  <si>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</si>
  <si>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</si>
  <si>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</si>
  <si>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</si>
  <si>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</si>
  <si>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</si>
  <si>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</si>
  <si>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</si>
  <si>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</si>
  <si>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</si>
  <si>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</si>
  <si>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</si>
  <si>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</si>
  <si>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</si>
  <si>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</si>
  <si>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</si>
  <si>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</si>
  <si>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</si>
  <si>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</si>
  <si>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</si>
  <si>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</si>
  <si>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</si>
  <si>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</si>
  <si>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</si>
  <si>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</si>
  <si>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</si>
  <si>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</si>
  <si>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</si>
  <si>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</si>
  <si>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</si>
  <si>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</si>
  <si>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</si>
  <si>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</si>
  <si>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</si>
  <si>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</si>
  <si>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</si>
  <si>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</si>
  <si>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</si>
  <si>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</si>
  <si>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</si>
  <si>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</si>
  <si>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</si>
  <si>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</si>
  <si>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</si>
  <si>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</si>
  <si>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</si>
  <si>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</si>
  <si>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</si>
  <si>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</si>
  <si>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</si>
  <si>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</si>
  <si>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</si>
  <si>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</si>
  <si>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</si>
  <si>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</si>
  <si>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</si>
  <si>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</si>
  <si>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</si>
  <si>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</si>
  <si>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</si>
  <si>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</si>
  <si>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</si>
  <si>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</si>
  <si>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</si>
  <si>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</si>
  <si>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</si>
  <si>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</si>
  <si>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</si>
  <si>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</si>
  <si>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</si>
  <si>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</si>
  <si>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</si>
  <si>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</si>
  <si>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</si>
  <si>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</si>
  <si>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</si>
  <si>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</si>
  <si>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</si>
  <si>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</si>
  <si>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</si>
  <si>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</si>
  <si>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</si>
  <si>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</si>
  <si>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</si>
  <si>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</si>
  <si>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</si>
  <si>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</si>
  <si>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</si>
  <si>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</si>
  <si>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</si>
  <si>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</si>
  <si>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</si>
  <si>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</si>
  <si>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</si>
  <si>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</si>
  <si>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</si>
  <si>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</si>
  <si>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</si>
  <si>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</si>
  <si>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</si>
  <si>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</si>
  <si>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</si>
  <si>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</si>
  <si>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</si>
  <si>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</si>
  <si>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</si>
  <si>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</si>
  <si>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</si>
  <si>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</si>
  <si>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</si>
  <si>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</si>
  <si>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</si>
  <si>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</si>
  <si>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</si>
  <si>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</si>
  <si>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</si>
  <si>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</si>
  <si>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</si>
  <si>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</si>
  <si>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</si>
  <si>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</si>
  <si>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</si>
  <si>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</si>
  <si>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</si>
  <si>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</si>
  <si>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</si>
  <si>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</si>
  <si>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</si>
  <si>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</si>
  <si>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</si>
  <si>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</si>
  <si>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</si>
  <si>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</si>
  <si>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</si>
  <si>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</si>
  <si>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</si>
  <si>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</si>
  <si>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</si>
  <si>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</si>
  <si>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</si>
  <si>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</si>
  <si>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</si>
  <si>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</si>
  <si>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</si>
  <si>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</si>
  <si>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</si>
  <si>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</si>
  <si>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</si>
  <si>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</si>
  <si>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</si>
  <si>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</si>
  <si>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</si>
  <si>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</si>
  <si>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</si>
  <si>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</si>
  <si>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</si>
  <si>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</si>
  <si>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</si>
  <si>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</si>
  <si>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</si>
  <si>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</si>
  <si>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</si>
  <si>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</si>
  <si>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</si>
  <si>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</si>
  <si>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</si>
  <si>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</si>
  <si>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</si>
  <si>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</si>
  <si>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</si>
  <si>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</si>
  <si>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</si>
  <si>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</si>
  <si>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</si>
  <si>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</si>
  <si>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</si>
  <si>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</si>
  <si>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</si>
  <si>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</si>
  <si>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</si>
  <si>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</si>
  <si>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</si>
  <si>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</si>
  <si>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</si>
  <si>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</si>
  <si>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</si>
  <si>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</si>
  <si>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</si>
  <si>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</si>
  <si>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</si>
  <si>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</si>
  <si>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</si>
  <si>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</si>
  <si>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</si>
  <si>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</si>
  <si>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</si>
  <si>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</si>
  <si>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</si>
  <si>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</si>
  <si>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</si>
  <si>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</si>
  <si>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</si>
  <si>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</si>
  <si>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</si>
  <si>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</si>
  <si>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</si>
  <si>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</si>
  <si>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</si>
  <si>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</si>
  <si>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</si>
  <si>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</si>
  <si>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</si>
  <si>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</si>
  <si>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</si>
  <si>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</si>
  <si>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</si>
  <si>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</si>
  <si>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</si>
  <si>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</si>
  <si>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</si>
  <si>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</si>
  <si>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</si>
  <si>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</si>
  <si>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</si>
  <si>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</si>
  <si>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</si>
  <si>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</si>
  <si>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</si>
  <si>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</si>
  <si>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</si>
  <si>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</si>
  <si>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</si>
  <si>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</si>
  <si>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</si>
  <si>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</si>
  <si>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</si>
  <si>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</si>
  <si>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</si>
  <si>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</si>
  <si>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</si>
  <si>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</si>
  <si>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</si>
  <si>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</si>
  <si>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</si>
  <si>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</si>
  <si>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</si>
  <si>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</si>
  <si>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</si>
  <si>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</si>
  <si>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</si>
  <si>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</si>
  <si>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</si>
  <si>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</si>
  <si>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</si>
  <si>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</si>
  <si>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</si>
  <si>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</si>
  <si>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</si>
  <si>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</si>
  <si>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</si>
  <si>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</si>
  <si>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</si>
  <si>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</si>
  <si>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</si>
  <si>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</si>
  <si>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</si>
  <si>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</si>
  <si>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</si>
  <si>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</si>
  <si>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</si>
  <si>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</si>
  <si>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</si>
  <si>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</si>
  <si>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</si>
  <si>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</si>
  <si>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</si>
  <si>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</si>
  <si>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</si>
  <si>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</si>
  <si>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</si>
  <si>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</si>
  <si>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</si>
  <si>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</si>
  <si>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</si>
  <si>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</si>
  <si>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</si>
  <si>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</si>
  <si>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</si>
  <si>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</si>
  <si>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</si>
  <si>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</si>
  <si>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</si>
  <si>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</si>
  <si>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</si>
  <si>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</si>
  <si>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</si>
  <si>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</si>
  <si>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</si>
  <si>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</si>
  <si>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</si>
  <si>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</si>
  <si>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</si>
  <si>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</si>
  <si>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</si>
  <si>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</si>
  <si>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</si>
  <si>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</si>
  <si>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</si>
  <si>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</si>
  <si>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</si>
  <si>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</si>
  <si>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</si>
  <si>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</si>
  <si>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</si>
  <si>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</si>
  <si>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</si>
  <si>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</si>
  <si>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</si>
  <si>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</si>
  <si>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</si>
  <si>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</si>
  <si>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</si>
  <si>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</si>
  <si>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</si>
  <si>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</si>
  <si>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</si>
  <si>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</si>
  <si>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</si>
  <si>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</si>
  <si>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</si>
  <si>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</si>
  <si>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</si>
  <si>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</si>
  <si>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</si>
  <si>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</si>
  <si>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</si>
  <si>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</si>
  <si>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</si>
  <si>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</si>
  <si>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</si>
  <si>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</si>
  <si>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</si>
  <si>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</si>
  <si>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</si>
  <si>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</si>
  <si>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</si>
  <si>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</si>
  <si>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</si>
  <si>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</si>
  <si>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</si>
  <si>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</si>
  <si>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</si>
  <si>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</si>
  <si>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</si>
  <si>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</si>
  <si>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</si>
  <si>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</si>
  <si>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</si>
  <si>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</si>
  <si>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</si>
  <si>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</si>
  <si>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</si>
  <si>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</si>
  <si>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</si>
  <si>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</si>
  <si>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</si>
  <si>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</si>
  <si>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</si>
  <si>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</si>
  <si>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</si>
  <si>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</si>
  <si>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</si>
  <si>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</si>
  <si>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</si>
  <si>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</si>
  <si>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</si>
  <si>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</si>
  <si>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</si>
  <si>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</si>
  <si>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</si>
  <si>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</si>
  <si>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</si>
  <si>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</si>
  <si>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</si>
  <si>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</si>
  <si>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</si>
  <si>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</si>
  <si>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</si>
  <si>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</si>
  <si>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</si>
  <si>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</si>
  <si>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</si>
  <si>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</si>
  <si>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</si>
  <si>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</si>
  <si>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</si>
  <si>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</si>
  <si>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</si>
  <si>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</si>
  <si>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</si>
  <si>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</si>
  <si>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</si>
  <si>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</si>
  <si>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</si>
  <si>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</si>
  <si>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</si>
  <si>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</si>
  <si>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</si>
  <si>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</si>
  <si>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</si>
  <si>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</si>
  <si>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</si>
  <si>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</si>
  <si>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</si>
  <si>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</si>
  <si>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</si>
  <si>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</si>
  <si>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</si>
  <si>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</si>
  <si>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</si>
  <si>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</si>
  <si>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</si>
  <si>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</si>
  <si>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</si>
  <si>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</si>
  <si>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</si>
  <si>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</si>
  <si>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</si>
  <si>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</si>
  <si>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</si>
  <si>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</si>
  <si>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</si>
  <si>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</si>
  <si>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</si>
  <si>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</si>
  <si>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</si>
  <si>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</si>
  <si>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</si>
  <si>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</si>
  <si>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</si>
  <si>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</si>
  <si>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</si>
  <si>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</si>
  <si>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</si>
  <si>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</si>
  <si>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</si>
  <si>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</si>
  <si>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</si>
  <si>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</si>
  <si>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</si>
  <si>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</si>
  <si>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</si>
  <si>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</si>
  <si>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</si>
  <si>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</si>
  <si>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</si>
  <si>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</si>
  <si>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</si>
  <si>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</si>
  <si>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</si>
  <si>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</si>
  <si>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</si>
  <si>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</si>
  <si>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</si>
  <si>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</si>
  <si>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</si>
  <si>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</si>
  <si>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</si>
  <si>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</si>
  <si>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</si>
  <si>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</si>
  <si>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</si>
  <si>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</si>
  <si>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</si>
  <si>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</si>
  <si>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</si>
  <si>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</si>
  <si>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</si>
  <si>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</si>
  <si>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</si>
  <si>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</si>
  <si>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</si>
  <si>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</si>
  <si>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</si>
  <si>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</si>
  <si>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</si>
  <si>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</si>
  <si>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</si>
  <si>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</si>
  <si>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</si>
  <si>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</si>
  <si>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</si>
  <si>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</si>
  <si>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</si>
  <si>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</si>
  <si>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</si>
  <si>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</si>
  <si>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</si>
  <si>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</si>
  <si>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</si>
  <si>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</si>
  <si>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</si>
  <si>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</si>
  <si>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</si>
  <si>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</si>
  <si>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</si>
  <si>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</si>
  <si>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</si>
  <si>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</si>
  <si>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</si>
  <si>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</si>
  <si>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</si>
  <si>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</si>
  <si>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</si>
  <si>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</si>
  <si>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</si>
  <si>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</si>
  <si>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</si>
  <si>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</si>
  <si>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</si>
  <si>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</si>
  <si>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</si>
  <si>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</si>
  <si>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</si>
  <si>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</si>
  <si>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</si>
  <si>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</si>
  <si>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</si>
  <si>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</si>
  <si>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</si>
  <si>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</si>
  <si>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</si>
  <si>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</si>
  <si>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</si>
  <si>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</si>
  <si>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</si>
  <si>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</si>
  <si>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</si>
  <si>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</si>
  <si>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</si>
  <si>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</si>
  <si>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</si>
  <si>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</si>
  <si>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</si>
  <si>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</si>
  <si>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</si>
  <si>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</si>
  <si>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</si>
  <si>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</si>
  <si>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</si>
  <si>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</si>
  <si>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</si>
  <si>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</si>
  <si>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</si>
  <si>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</si>
  <si>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</si>
  <si>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</si>
  <si>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</si>
  <si>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</si>
  <si>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</si>
  <si>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</si>
  <si>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</si>
  <si>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</si>
  <si>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</si>
  <si>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</si>
  <si>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</si>
  <si>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</si>
  <si>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</si>
  <si>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</si>
  <si>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</si>
  <si>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</si>
  <si>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</si>
  <si>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</si>
  <si>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</si>
  <si>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</si>
  <si>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</si>
  <si>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</si>
  <si>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</si>
  <si>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</si>
  <si>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</si>
  <si>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</si>
  <si>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</si>
  <si>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</si>
  <si>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</si>
  <si>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</si>
  <si>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</si>
  <si>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</si>
  <si>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</si>
  <si>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</si>
  <si>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</si>
  <si>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</si>
  <si>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</si>
  <si>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</si>
  <si>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</si>
  <si>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</si>
  <si>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</si>
  <si>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</si>
  <si>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</si>
  <si>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</si>
  <si>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</si>
  <si>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</si>
  <si>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</si>
  <si>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</si>
  <si>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</si>
  <si>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</si>
  <si>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</si>
  <si>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</si>
  <si>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</si>
  <si>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</si>
  <si>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</si>
  <si>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</si>
  <si>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</si>
  <si>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</si>
  <si>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</si>
  <si>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</si>
  <si>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</si>
  <si>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</si>
  <si>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</si>
  <si>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</si>
  <si>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</si>
  <si>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</si>
  <si>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</si>
  <si>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</si>
  <si>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</si>
  <si>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</si>
  <si>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</si>
  <si>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</si>
  <si>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</si>
  <si>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</si>
  <si>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</si>
  <si>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</si>
  <si>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</si>
  <si>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</si>
  <si>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</si>
  <si>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</si>
  <si>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</si>
  <si>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</si>
  <si>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</si>
  <si>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</si>
  <si>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</si>
  <si>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</si>
  <si>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</si>
  <si>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</si>
  <si>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</si>
  <si>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</si>
  <si>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</si>
  <si>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</si>
  <si>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</si>
  <si>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</si>
  <si>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</si>
  <si>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</si>
  <si>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</si>
  <si>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</si>
  <si>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</si>
  <si>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</si>
  <si>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</si>
  <si>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</si>
  <si>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</si>
  <si>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</si>
  <si>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</si>
  <si>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</si>
  <si>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</si>
  <si>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</si>
  <si>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</si>
  <si>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</si>
  <si>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</si>
  <si>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</si>
  <si>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</si>
  <si>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</si>
  <si>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</si>
  <si>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</si>
  <si>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</si>
  <si>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</si>
  <si>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</si>
  <si>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</si>
  <si>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</si>
  <si>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</si>
  <si>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</si>
  <si>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</si>
  <si>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</si>
  <si>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</si>
  <si>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</si>
  <si>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</si>
  <si>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</si>
  <si>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</si>
  <si>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</si>
  <si>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</si>
  <si>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</si>
  <si>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</si>
  <si>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</si>
  <si>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</si>
  <si>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</si>
  <si>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</si>
  <si>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</si>
  <si>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</si>
  <si>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</si>
  <si>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</si>
  <si>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</si>
  <si>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</si>
  <si>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</si>
  <si>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</si>
  <si>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</si>
  <si>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</si>
  <si>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</si>
  <si>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</si>
  <si>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</si>
  <si>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</si>
  <si>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</si>
  <si>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</si>
  <si>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</si>
  <si>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</si>
  <si>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</si>
  <si>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</si>
  <si>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</si>
  <si>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</si>
  <si>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</si>
  <si>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</si>
  <si>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</si>
  <si>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</si>
  <si>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</si>
  <si>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</si>
  <si>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</si>
  <si>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</si>
  <si>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</si>
  <si>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</si>
  <si>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</si>
  <si>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</si>
  <si>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</si>
  <si>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</si>
  <si>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</si>
  <si>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</si>
  <si>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</si>
  <si>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</si>
  <si>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</si>
  <si>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</si>
  <si>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</si>
  <si>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</si>
  <si>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</si>
  <si>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</si>
  <si>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</si>
  <si>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</si>
  <si>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</si>
  <si>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</si>
  <si>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</si>
  <si>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</si>
  <si>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</si>
  <si>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</si>
  <si>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</si>
  <si>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</si>
  <si>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</si>
  <si>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</si>
  <si>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</si>
  <si>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</si>
  <si>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</si>
  <si>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</si>
  <si>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</si>
  <si>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</si>
  <si>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</si>
  <si>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</si>
  <si>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</si>
  <si>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</si>
  <si>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</si>
  <si>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</si>
  <si>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</si>
  <si>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</si>
  <si>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</si>
  <si>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</si>
  <si>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</si>
  <si>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</si>
  <si>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</si>
  <si>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</si>
  <si>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</si>
  <si>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</si>
  <si>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</si>
  <si>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</si>
  <si>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</si>
  <si>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</si>
  <si>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</si>
  <si>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</si>
  <si>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</si>
  <si>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</si>
  <si>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</si>
  <si>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</si>
  <si>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</si>
  <si>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</si>
  <si>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</si>
  <si>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</si>
  <si>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</si>
  <si>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</si>
  <si>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</si>
  <si>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</si>
  <si>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</si>
  <si>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</si>
  <si>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</si>
  <si>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</si>
  <si>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</si>
  <si>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</si>
  <si>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</si>
  <si>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</si>
  <si>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</si>
  <si>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</si>
  <si>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</si>
  <si>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</si>
  <si>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</si>
  <si>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</si>
  <si>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</si>
  <si>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</si>
  <si>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</si>
  <si>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</si>
  <si>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</si>
  <si>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</si>
  <si>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</si>
  <si>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</si>
  <si>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</si>
  <si>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</si>
  <si>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</si>
  <si>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</si>
  <si>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</si>
  <si>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</si>
  <si>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</si>
  <si>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</si>
  <si>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</si>
  <si>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</si>
  <si>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</si>
  <si>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</si>
  <si>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</si>
  <si>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</si>
  <si>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</si>
  <si>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</si>
  <si>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</si>
  <si>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</si>
  <si>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</si>
  <si>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</si>
  <si>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</si>
  <si>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</si>
  <si>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</si>
  <si>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</si>
  <si>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</si>
  <si>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</si>
  <si>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</si>
  <si>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</si>
  <si>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</si>
  <si>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</si>
  <si>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</si>
  <si>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</si>
  <si>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</si>
  <si>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</si>
  <si>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</si>
  <si>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</si>
  <si>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</si>
  <si>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</si>
  <si>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</si>
  <si>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</si>
  <si>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</si>
  <si>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</si>
  <si>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</si>
  <si>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</si>
  <si>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</si>
  <si>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</si>
  <si>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</si>
  <si>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</si>
  <si>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</si>
  <si>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</si>
  <si>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</si>
  <si>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</si>
  <si>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</si>
  <si>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</si>
  <si>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</si>
  <si>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</si>
  <si>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</si>
  <si>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</si>
  <si>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</si>
  <si>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</si>
  <si>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</si>
  <si>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</si>
  <si>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</si>
  <si>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</si>
  <si>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</si>
  <si>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</si>
  <si>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</si>
  <si>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</si>
  <si>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</si>
  <si>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</si>
  <si>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</si>
  <si>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</si>
  <si>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</si>
  <si>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</si>
  <si>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</si>
  <si>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</si>
  <si>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</si>
  <si>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</si>
  <si>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</si>
  <si>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</si>
  <si>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</si>
  <si>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</si>
  <si>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</si>
  <si>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</si>
  <si>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</si>
  <si>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</si>
  <si>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</si>
  <si>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</si>
  <si>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</si>
  <si>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</si>
  <si>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</si>
  <si>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</si>
  <si>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</si>
  <si>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</si>
  <si>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</si>
  <si>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</si>
  <si>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</si>
  <si>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</si>
  <si>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</si>
  <si>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</si>
  <si>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</si>
  <si>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</si>
  <si>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</si>
  <si>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</si>
  <si>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</si>
  <si>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</si>
  <si>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</si>
  <si>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</si>
  <si>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</si>
  <si>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</si>
  <si>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</si>
  <si>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</si>
  <si>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</si>
  <si>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</si>
  <si>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</si>
  <si>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</si>
  <si>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</si>
  <si>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</si>
  <si>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</si>
  <si>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</si>
  <si>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</si>
  <si>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</si>
  <si>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</si>
  <si>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</si>
  <si>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</si>
  <si>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</si>
  <si>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</si>
  <si>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</si>
  <si>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</si>
  <si>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</si>
  <si>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</si>
  <si>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</si>
  <si>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</si>
  <si>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</si>
  <si>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</si>
  <si>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</si>
  <si>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</si>
  <si>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</si>
  <si>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</si>
  <si>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</si>
  <si>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</si>
  <si>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</si>
  <si>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</si>
  <si>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</si>
  <si>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</si>
  <si>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</si>
  <si>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</si>
  <si>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</si>
  <si>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</si>
  <si>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</si>
  <si>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</si>
  <si>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</si>
  <si>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</si>
  <si>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</si>
  <si>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</si>
  <si>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</si>
  <si>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</si>
  <si>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</si>
  <si>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</si>
  <si>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</si>
  <si>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</si>
  <si>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</si>
  <si>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</si>
  <si>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</si>
  <si>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</si>
  <si>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</si>
  <si>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</si>
  <si>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</si>
  <si>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</si>
  <si>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</si>
  <si>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</si>
  <si>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</si>
  <si>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</si>
  <si>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</si>
  <si>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</si>
  <si>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</si>
  <si>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</si>
  <si>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</si>
  <si>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</si>
  <si>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</si>
  <si>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</si>
  <si>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</si>
  <si>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</si>
  <si>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</si>
  <si>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</si>
  <si>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</si>
  <si>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</si>
  <si>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</si>
  <si>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</si>
  <si>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</si>
  <si>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</si>
  <si>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</si>
  <si>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</si>
  <si>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</si>
  <si>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</si>
  <si>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</si>
  <si>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</si>
  <si>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</si>
  <si>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</si>
  <si>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</si>
  <si>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</si>
  <si>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</si>
  <si>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</si>
  <si>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</si>
  <si>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</si>
  <si>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</si>
  <si>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</si>
  <si>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</si>
  <si>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</si>
  <si>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</si>
  <si>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</si>
  <si>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</si>
  <si>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</si>
  <si>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</si>
  <si>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</si>
  <si>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</si>
  <si>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</si>
  <si>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</si>
  <si>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</si>
  <si>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</si>
  <si>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</si>
  <si>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</si>
  <si>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</si>
  <si>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</si>
  <si>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</si>
  <si>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</si>
  <si>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</si>
  <si>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</si>
  <si>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</si>
  <si>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</si>
  <si>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</si>
  <si>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</si>
  <si>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</si>
  <si>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</si>
  <si>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</si>
  <si>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</si>
  <si>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</si>
  <si>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</si>
  <si>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</si>
  <si>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</si>
  <si>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</si>
  <si>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</si>
  <si>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</si>
  <si>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</si>
  <si>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</si>
  <si>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</si>
  <si>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</si>
  <si>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</si>
  <si>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</si>
  <si>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</si>
  <si>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</si>
  <si>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</si>
  <si>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</si>
  <si>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</si>
  <si>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</si>
  <si>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</si>
  <si>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</si>
  <si>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</si>
  <si>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</si>
  <si>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</si>
  <si>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</si>
  <si>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</si>
  <si>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</si>
  <si>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</si>
  <si>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</si>
  <si>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</si>
  <si>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</si>
  <si>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</si>
  <si>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</si>
  <si>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</si>
  <si>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</si>
  <si>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</si>
  <si>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</si>
  <si>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</si>
  <si>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</si>
  <si>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</si>
  <si>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</si>
  <si>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</si>
  <si>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</si>
  <si>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</si>
  <si>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</si>
  <si>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</si>
  <si>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</si>
  <si>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</si>
  <si>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</si>
  <si>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</si>
  <si>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</si>
  <si>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</si>
  <si>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</si>
  <si>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</si>
  <si>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</si>
  <si>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</si>
  <si>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</si>
  <si>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</si>
  <si>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</si>
  <si>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</si>
  <si>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</si>
  <si>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</si>
  <si>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</si>
  <si>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</si>
  <si>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</si>
  <si>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</si>
  <si>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</si>
  <si>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</si>
  <si>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</si>
  <si>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</si>
  <si>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</si>
  <si>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</si>
  <si>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</si>
  <si>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</si>
  <si>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</si>
  <si>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</si>
  <si>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</si>
  <si>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</si>
  <si>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</si>
  <si>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</si>
  <si>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</si>
  <si>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</si>
  <si>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</si>
  <si>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</si>
  <si>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</si>
  <si>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</si>
  <si>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</si>
  <si>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</si>
  <si>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</si>
  <si>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</si>
  <si>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</si>
  <si>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</si>
  <si>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</si>
  <si>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</si>
  <si>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</si>
  <si>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</si>
  <si>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</si>
  <si>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</si>
  <si>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</si>
  <si>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</si>
  <si>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</si>
  <si>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</si>
  <si>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</si>
  <si>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</si>
  <si>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</si>
  <si>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</si>
  <si>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</si>
  <si>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</si>
  <si>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</si>
  <si>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</si>
  <si>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</si>
  <si>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</si>
  <si>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</si>
  <si>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</si>
  <si>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</si>
  <si>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</si>
  <si>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</si>
  <si>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</si>
  <si>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</si>
  <si>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</si>
  <si>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</si>
  <si>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</si>
  <si>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</si>
  <si>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</si>
  <si>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</si>
  <si>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</si>
  <si>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</si>
  <si>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</si>
  <si>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</si>
  <si>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</si>
  <si>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</si>
  <si>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</si>
  <si>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</si>
  <si>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</si>
  <si>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</si>
  <si>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</si>
  <si>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</si>
  <si>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</si>
  <si>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</si>
  <si>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</si>
  <si>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</si>
  <si>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</si>
  <si>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</si>
  <si>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</si>
  <si>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</si>
  <si>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</si>
  <si>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</si>
  <si>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</si>
  <si>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</si>
  <si>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</si>
  <si>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</si>
  <si>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</si>
  <si>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</si>
  <si>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</si>
  <si>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</si>
  <si>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</si>
  <si>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</si>
  <si>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</si>
  <si>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</si>
  <si>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</si>
  <si>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</si>
  <si>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</si>
  <si>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</si>
  <si>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</si>
  <si>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</si>
  <si>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</si>
  <si>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</si>
  <si>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</si>
  <si>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</si>
  <si>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</si>
  <si>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</si>
  <si>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</si>
  <si>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</si>
  <si>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</si>
  <si>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</si>
  <si>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</si>
  <si>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</si>
  <si>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</si>
  <si>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</si>
  <si>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</si>
  <si>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</si>
  <si>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</si>
  <si>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</si>
  <si>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</si>
  <si>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</si>
  <si>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</si>
  <si>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</si>
  <si>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</si>
  <si>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</si>
  <si>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</si>
  <si>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</si>
  <si>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</si>
  <si>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</si>
  <si>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</si>
  <si>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</si>
  <si>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</si>
  <si>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</si>
  <si>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</si>
  <si>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</si>
  <si>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</si>
  <si>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</si>
  <si>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</si>
  <si>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</si>
  <si>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</si>
  <si>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</si>
  <si>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</si>
  <si>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</si>
  <si>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</si>
  <si>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</si>
  <si>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</si>
  <si>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</si>
  <si>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</si>
  <si>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</si>
  <si>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</si>
  <si>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</si>
  <si>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</si>
  <si>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</si>
  <si>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</si>
  <si>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</si>
  <si>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</si>
  <si>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</si>
  <si>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</si>
  <si>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</si>
  <si>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</si>
  <si>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</si>
  <si>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</si>
  <si>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</si>
  <si>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</si>
  <si>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</si>
  <si>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</si>
  <si>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</si>
  <si>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</si>
  <si>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</si>
  <si>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</si>
  <si>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</si>
  <si>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</si>
  <si>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</si>
  <si>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</si>
  <si>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</si>
  <si>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</si>
  <si>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</si>
  <si>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</si>
  <si>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</si>
  <si>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</si>
  <si>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</si>
  <si>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</si>
  <si>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</si>
  <si>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</si>
  <si>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</si>
  <si>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</si>
  <si>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</si>
  <si>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</si>
  <si>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</si>
  <si>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</si>
  <si>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</si>
  <si>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</si>
  <si>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</si>
  <si>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</si>
  <si>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</si>
  <si>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</si>
  <si>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</si>
  <si>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</si>
  <si>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</si>
  <si>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</si>
  <si>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</si>
  <si>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</si>
  <si>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</si>
  <si>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</si>
  <si>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</si>
  <si>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</si>
  <si>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</si>
  <si>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</si>
  <si>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</si>
  <si>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</si>
  <si>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</si>
  <si>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</si>
  <si>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</si>
  <si>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</si>
  <si>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</si>
  <si>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</si>
  <si>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</si>
  <si>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</si>
  <si>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</si>
  <si>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</si>
  <si>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</si>
  <si>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</si>
  <si>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</si>
  <si>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</si>
  <si>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</si>
  <si>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</si>
  <si>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</si>
  <si>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</si>
  <si>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</si>
  <si>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</si>
  <si>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</si>
  <si>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</si>
  <si>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</si>
  <si>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</si>
  <si>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</si>
  <si>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</si>
  <si>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</si>
  <si>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</si>
  <si>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</si>
  <si>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</si>
  <si>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</si>
  <si>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</si>
  <si>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</si>
  <si>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</si>
  <si>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</si>
  <si>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</si>
  <si>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</si>
  <si>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</si>
  <si>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</si>
  <si>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</si>
  <si>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</si>
  <si>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</si>
  <si>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</si>
  <si>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</si>
  <si>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</si>
  <si>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</si>
  <si>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</si>
  <si>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</si>
  <si>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</si>
  <si>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</si>
  <si>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</si>
  <si>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</si>
  <si>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</si>
  <si>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</si>
  <si>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</si>
  <si>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</si>
  <si>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</si>
  <si>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</si>
  <si>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</si>
  <si>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</si>
  <si>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</si>
  <si>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</si>
  <si>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</si>
  <si>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</si>
  <si>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</si>
  <si>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</si>
  <si>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</si>
  <si>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</si>
  <si>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</si>
  <si>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</si>
  <si>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</si>
  <si>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</si>
  <si>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</si>
  <si>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</si>
  <si>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</si>
  <si>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</si>
  <si>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</si>
  <si>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</si>
  <si>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</si>
  <si>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</si>
  <si>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</si>
  <si>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</si>
  <si>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</si>
  <si>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</si>
  <si>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</si>
  <si>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</si>
  <si>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</si>
  <si>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</si>
  <si>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</si>
  <si>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</si>
  <si>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</si>
  <si>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</si>
  <si>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</si>
  <si>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</si>
  <si>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</si>
  <si>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</si>
  <si>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</si>
  <si>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</si>
  <si>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</si>
  <si>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</si>
  <si>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</si>
  <si>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</si>
  <si>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</si>
  <si>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</si>
  <si>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</si>
  <si>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</si>
  <si>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</si>
  <si>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</si>
  <si>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</si>
  <si>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</si>
  <si>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</si>
  <si>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</si>
  <si>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</si>
  <si>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</si>
  <si>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</si>
  <si>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</si>
  <si>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</si>
  <si>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</si>
  <si>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</si>
  <si>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</si>
  <si>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</si>
  <si>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</si>
  <si>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</si>
  <si>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</si>
  <si>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</si>
  <si>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</si>
  <si>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</si>
  <si>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</si>
  <si>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</si>
  <si>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</si>
  <si>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</si>
  <si>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</si>
  <si>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</si>
  <si>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</si>
  <si>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</si>
  <si>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</si>
  <si>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</si>
  <si>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</si>
  <si>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</si>
  <si>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</si>
  <si>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</si>
  <si>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</si>
  <si>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</si>
  <si>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</si>
  <si>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</si>
  <si>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</si>
  <si>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</si>
  <si>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</si>
  <si>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</si>
  <si>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</si>
  <si>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</si>
  <si>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</si>
  <si>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</si>
  <si>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</si>
  <si>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</si>
  <si>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</si>
  <si>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</si>
  <si>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</si>
  <si>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</si>
  <si>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</si>
  <si>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</si>
  <si>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</si>
  <si>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</si>
  <si>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</si>
  <si>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</si>
  <si>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</si>
  <si>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</si>
  <si>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</si>
  <si>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</si>
  <si>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</si>
  <si>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</si>
  <si>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</si>
  <si>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</si>
  <si>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</si>
  <si>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</si>
  <si>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</si>
  <si>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</si>
  <si>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</si>
  <si>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</si>
  <si>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</si>
  <si>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</si>
  <si>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</si>
  <si>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</si>
  <si>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</si>
  <si>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</si>
  <si>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</si>
  <si>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</si>
  <si>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</si>
  <si>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</si>
  <si>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</si>
  <si>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</si>
  <si>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</si>
  <si>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</si>
  <si>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</si>
  <si>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</si>
  <si>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</si>
  <si>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</si>
  <si>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</si>
  <si>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</si>
  <si>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</si>
  <si>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</si>
  <si>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</si>
  <si>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</si>
  <si>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</si>
  <si>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</si>
  <si>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</si>
  <si>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</si>
  <si>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</si>
  <si>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</si>
  <si>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</si>
  <si>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</si>
  <si>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</si>
  <si>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</si>
  <si>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</si>
  <si>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</si>
  <si>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</si>
  <si>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</si>
  <si>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</si>
  <si>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</si>
  <si>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</si>
  <si>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</si>
  <si>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</si>
  <si>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</si>
  <si>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</si>
  <si>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</si>
  <si>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</si>
  <si>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</si>
  <si>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</si>
  <si>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</si>
  <si>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</si>
  <si>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</si>
  <si>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</si>
  <si>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</si>
  <si>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</si>
  <si>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</si>
  <si>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</si>
  <si>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</si>
  <si>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</si>
  <si>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</si>
  <si>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</si>
  <si>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</si>
  <si>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</si>
  <si>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</si>
  <si>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</si>
  <si>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</si>
  <si>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</si>
  <si>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</si>
  <si>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</si>
  <si>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</si>
  <si>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</si>
  <si>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</si>
  <si>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</si>
  <si>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</si>
  <si>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</si>
  <si>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</si>
  <si>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</si>
  <si>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</si>
  <si>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</si>
  <si>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</si>
  <si>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</si>
  <si>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</si>
  <si>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</si>
  <si>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</si>
  <si>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</si>
  <si>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</si>
  <si>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</si>
  <si>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</si>
  <si>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</si>
  <si>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</si>
  <si>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</si>
  <si>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</si>
  <si>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</si>
  <si>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</si>
  <si>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</si>
  <si>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</si>
  <si>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</si>
  <si>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</si>
  <si>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</si>
  <si>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</si>
  <si>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</si>
  <si>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</si>
  <si>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</si>
  <si>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</si>
  <si>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</si>
  <si>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</si>
  <si>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</si>
  <si>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</si>
  <si>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</si>
  <si>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</si>
  <si>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</si>
  <si>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</si>
  <si>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</si>
  <si>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</si>
  <si>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</si>
  <si>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</si>
  <si>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</si>
  <si>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</si>
  <si>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</si>
  <si>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</si>
  <si>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</si>
  <si>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</si>
  <si>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</si>
  <si>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</si>
  <si>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</si>
  <si>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</si>
  <si>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</si>
  <si>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</si>
  <si>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</si>
  <si>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</si>
  <si>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</si>
  <si>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</si>
  <si>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</si>
  <si>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</si>
  <si>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</si>
  <si>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</si>
  <si>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</si>
  <si>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</si>
  <si>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</si>
  <si>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</si>
  <si>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</si>
  <si>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</si>
  <si>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</si>
  <si>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</si>
  <si>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</si>
  <si>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</si>
  <si>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</si>
  <si>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</si>
  <si>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</si>
  <si>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</si>
  <si>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</si>
  <si>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</si>
  <si>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</si>
  <si>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</si>
  <si>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</si>
  <si>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</si>
  <si>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</si>
  <si>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</si>
  <si>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</si>
  <si>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</si>
  <si>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</si>
  <si>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</si>
  <si>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</si>
  <si>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</si>
  <si>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</si>
  <si>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</si>
  <si>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</si>
  <si>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</si>
  <si>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</si>
  <si>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</si>
  <si>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</si>
  <si>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</si>
  <si>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</si>
  <si>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</si>
  <si>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</si>
  <si>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</si>
  <si>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</si>
  <si>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</si>
  <si>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</si>
  <si>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</si>
  <si>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</si>
  <si>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</si>
  <si>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</si>
  <si>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</si>
  <si>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</si>
  <si>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</si>
  <si>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</si>
  <si>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</si>
  <si>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</si>
  <si>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</si>
  <si>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</si>
  <si>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</si>
  <si>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</si>
  <si>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</si>
  <si>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</si>
  <si>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</si>
  <si>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</si>
  <si>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</si>
  <si>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</si>
  <si>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</si>
  <si>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</si>
  <si>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</si>
  <si>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</si>
  <si>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</si>
  <si>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</si>
  <si>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</si>
  <si>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</si>
  <si>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</si>
  <si>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</si>
  <si>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</si>
  <si>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</si>
  <si>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</si>
  <si>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</si>
  <si>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</si>
  <si>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</si>
  <si>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</si>
  <si>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</si>
  <si>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</si>
  <si>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</si>
  <si>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</si>
  <si>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</si>
  <si>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</si>
  <si>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</si>
  <si>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</si>
  <si>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</si>
  <si>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</si>
  <si>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</si>
  <si>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</si>
  <si>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</si>
  <si>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</si>
  <si>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</si>
  <si>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</si>
  <si>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</si>
  <si>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</si>
  <si>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</si>
  <si>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</si>
  <si>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</si>
  <si>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</si>
  <si>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</si>
  <si>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</si>
  <si>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</si>
  <si>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</si>
  <si>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</si>
  <si>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</si>
  <si>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</si>
  <si>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</si>
  <si>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</si>
  <si>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</si>
  <si>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</si>
  <si>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</si>
  <si>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</si>
  <si>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</si>
  <si>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</si>
  <si>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</si>
  <si>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</si>
  <si>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</si>
  <si>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</si>
  <si>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</si>
  <si>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</si>
  <si>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</si>
  <si>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</si>
  <si>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</si>
  <si>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</si>
  <si>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</si>
  <si>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</si>
  <si>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</si>
  <si>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</si>
  <si>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</si>
  <si>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</si>
  <si>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</si>
  <si>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</si>
  <si>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</si>
  <si>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</si>
  <si>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</si>
  <si>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</si>
  <si>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</si>
  <si>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</si>
  <si>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</si>
  <si>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</si>
  <si>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</si>
  <si>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</si>
  <si>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</si>
  <si>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</si>
  <si>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</si>
  <si>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</si>
  <si>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</si>
  <si>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</si>
  <si>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</si>
  <si>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</si>
  <si>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</si>
  <si>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</si>
  <si>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</si>
  <si>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</si>
  <si>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</si>
  <si>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</si>
  <si>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</si>
  <si>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</si>
  <si>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</si>
  <si>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</si>
  <si>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</si>
  <si>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</si>
  <si>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</si>
  <si>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</si>
  <si>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</si>
  <si>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</si>
  <si>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</si>
  <si>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</si>
  <si>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</si>
  <si>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</si>
  <si>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</si>
  <si>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</si>
  <si>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</si>
  <si>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</si>
  <si>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</si>
  <si>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</si>
  <si>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</si>
  <si>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</si>
  <si>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</si>
  <si>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</si>
  <si>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</si>
  <si>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</si>
  <si>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</si>
  <si>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</si>
  <si>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</si>
  <si>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</si>
  <si>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</si>
  <si>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</si>
  <si>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</si>
  <si>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</si>
  <si>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</si>
  <si>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</si>
  <si>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</si>
  <si>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</si>
  <si>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</si>
  <si>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</si>
  <si>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</si>
  <si>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</si>
  <si>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</si>
  <si>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</si>
  <si>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</si>
  <si>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</si>
  <si>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</si>
  <si>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</si>
  <si>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</si>
  <si>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</si>
  <si>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</si>
  <si>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</si>
  <si>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</si>
  <si>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</si>
  <si>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</si>
  <si>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</si>
  <si>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</si>
  <si>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</si>
  <si>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</si>
  <si>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</si>
  <si>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</si>
  <si>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</si>
  <si>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</si>
  <si>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</si>
  <si>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</si>
  <si>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</si>
  <si>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</si>
  <si>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</si>
  <si>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</si>
  <si>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</si>
  <si>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</si>
  <si>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</si>
  <si>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</si>
  <si>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</si>
  <si>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</si>
  <si>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</si>
  <si>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</si>
  <si>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</si>
  <si>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</si>
  <si>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</si>
  <si>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</si>
  <si>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</si>
  <si>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</si>
  <si>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</si>
  <si>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</si>
  <si>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</si>
  <si>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</si>
  <si>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</si>
  <si>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</si>
  <si>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</si>
  <si>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</si>
  <si>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</si>
  <si>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</si>
  <si>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</si>
  <si>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</si>
  <si>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</si>
  <si>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</si>
  <si>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</si>
  <si>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</si>
  <si>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</si>
  <si>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</si>
  <si>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</si>
  <si>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</si>
  <si>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</si>
  <si>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</si>
  <si>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</si>
  <si>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</si>
  <si>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</si>
  <si>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</si>
  <si>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</si>
  <si>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</si>
  <si>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</si>
  <si>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</si>
  <si>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</si>
  <si>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</si>
  <si>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</si>
  <si>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</si>
  <si>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</si>
  <si>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</si>
  <si>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</si>
  <si>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</si>
  <si>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</si>
  <si>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</si>
  <si>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</si>
  <si>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</si>
  <si>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</si>
  <si>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</si>
  <si>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</si>
  <si>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</si>
  <si>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</si>
  <si>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</si>
  <si>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</si>
  <si>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</si>
  <si>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</si>
  <si>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</si>
  <si>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</si>
  <si>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</si>
  <si>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</si>
  <si>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</si>
  <si>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</si>
  <si>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</si>
  <si>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</si>
  <si>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</si>
  <si>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</si>
  <si>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</si>
  <si>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</si>
  <si>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</si>
  <si>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</si>
  <si>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</si>
  <si>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</si>
  <si>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</si>
  <si>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</si>
  <si>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</si>
  <si>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</si>
  <si>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</si>
  <si>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</si>
  <si>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</si>
  <si>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</si>
  <si>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</si>
  <si>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</si>
  <si>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</si>
  <si>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</si>
  <si>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</si>
  <si>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</si>
  <si>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</si>
  <si>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</si>
  <si>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</si>
  <si>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</si>
  <si>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</si>
  <si>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</si>
  <si>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</si>
  <si>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</si>
  <si>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</si>
  <si>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</si>
  <si>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</si>
  <si>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</si>
  <si>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</si>
  <si>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</si>
  <si>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</si>
  <si>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</si>
  <si>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</si>
  <si>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</si>
  <si>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</si>
  <si>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</si>
  <si>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</si>
  <si>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</si>
  <si>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</si>
  <si>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</si>
  <si>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</si>
  <si>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</si>
  <si>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</si>
  <si>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</si>
  <si>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</si>
  <si>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</si>
  <si>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</si>
  <si>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</si>
  <si>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</si>
  <si>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</si>
  <si>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</si>
  <si>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</si>
  <si>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</si>
  <si>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</si>
  <si>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</si>
  <si>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</si>
  <si>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</si>
  <si>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</si>
  <si>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</si>
  <si>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</si>
  <si>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</si>
  <si>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</si>
  <si>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</si>
  <si>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</si>
  <si>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</si>
  <si>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</si>
  <si>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</si>
  <si>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</si>
  <si>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</si>
  <si>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</si>
  <si>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</si>
  <si>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</si>
  <si>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</si>
  <si>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</si>
  <si>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</si>
  <si>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</si>
  <si>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</si>
  <si>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</si>
  <si>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</si>
  <si>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</si>
  <si>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</si>
  <si>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</si>
  <si>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</si>
  <si>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</si>
  <si>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</si>
  <si>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</si>
  <si>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</si>
  <si>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</si>
  <si>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</si>
  <si>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</si>
  <si>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</si>
  <si>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</si>
  <si>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</si>
  <si>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</si>
  <si>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</si>
  <si>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</si>
  <si>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</si>
  <si>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</si>
  <si>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</si>
  <si>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</si>
  <si>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</si>
  <si>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</si>
  <si>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</si>
  <si>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</si>
  <si>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</si>
  <si>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</si>
  <si>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</si>
  <si>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</si>
  <si>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</si>
  <si>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</si>
  <si>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</si>
  <si>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</si>
  <si>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</si>
  <si>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</si>
  <si>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</si>
  <si>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</si>
  <si>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</si>
  <si>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</si>
  <si>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</si>
  <si>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</si>
  <si>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</si>
  <si>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</si>
  <si>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</si>
  <si>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</si>
  <si>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</si>
  <si>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</si>
  <si>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</si>
  <si>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</si>
  <si>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</si>
  <si>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</si>
  <si>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</si>
  <si>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</si>
  <si>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</si>
  <si>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</si>
  <si>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</si>
  <si>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</si>
  <si>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</si>
  <si>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</si>
  <si>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</si>
  <si>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</si>
  <si>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</si>
  <si>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</si>
  <si>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</si>
  <si>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</si>
  <si>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</si>
  <si>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</si>
  <si>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</si>
  <si>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</si>
  <si>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</si>
  <si>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</si>
  <si>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</si>
  <si>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</si>
  <si>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</si>
  <si>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</si>
  <si>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</si>
  <si>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</si>
  <si>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</si>
  <si>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</si>
  <si>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</si>
  <si>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</si>
  <si>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</si>
  <si>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</si>
  <si>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</si>
  <si>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</si>
  <si>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</si>
  <si>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</si>
  <si>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</si>
  <si>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</si>
  <si>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</si>
  <si>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</si>
  <si>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</si>
  <si>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</si>
  <si>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</si>
  <si>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</si>
  <si>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</si>
  <si>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</si>
  <si>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</si>
  <si>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</si>
  <si>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</si>
  <si>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</si>
  <si>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</si>
  <si>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</si>
  <si>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</si>
  <si>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</si>
  <si>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</si>
  <si>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</si>
  <si>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</si>
  <si>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</si>
  <si>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</si>
  <si>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</si>
  <si>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</si>
  <si>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</si>
  <si>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</si>
  <si>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</si>
  <si>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</si>
  <si>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</si>
  <si>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</si>
  <si>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</si>
  <si>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</si>
  <si>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</si>
  <si>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</si>
  <si>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</si>
  <si>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</si>
  <si>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</si>
  <si>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</si>
  <si>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</si>
  <si>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</si>
  <si>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</si>
  <si>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</si>
  <si>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</si>
  <si>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</si>
  <si>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</si>
  <si>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</si>
  <si>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</si>
  <si>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</si>
  <si>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</si>
  <si>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</si>
  <si>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</si>
  <si>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</si>
  <si>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</si>
  <si>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</si>
  <si>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</si>
  <si>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</si>
  <si>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</si>
  <si>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</si>
  <si>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</si>
  <si>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</si>
  <si>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</si>
  <si>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</si>
  <si>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</si>
  <si>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</si>
  <si>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</si>
  <si>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</si>
  <si>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</si>
  <si>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</si>
  <si>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</si>
  <si>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</si>
  <si>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</si>
  <si>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</si>
  <si>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</si>
  <si>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</si>
  <si>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</si>
  <si>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</si>
  <si>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</si>
  <si>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</si>
  <si>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</si>
  <si>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</si>
  <si>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</si>
  <si>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</si>
  <si>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</si>
  <si>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</si>
  <si>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</si>
  <si>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</si>
  <si>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</si>
  <si>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</si>
  <si>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</si>
  <si>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</si>
  <si>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</si>
  <si>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</si>
  <si>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</si>
  <si>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</si>
  <si>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</si>
  <si>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</si>
  <si>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</si>
  <si>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</si>
  <si>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</si>
  <si>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</si>
  <si>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</si>
  <si>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</si>
  <si>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</si>
  <si>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</si>
  <si>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</si>
  <si>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</si>
  <si>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</si>
  <si>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</si>
  <si>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</si>
  <si>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</si>
  <si>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</si>
  <si>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</si>
  <si>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</si>
  <si>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</si>
  <si>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</si>
  <si>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</si>
  <si>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</si>
  <si>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</si>
  <si>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</si>
  <si>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</si>
  <si>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</si>
  <si>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</si>
  <si>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</si>
  <si>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</si>
  <si>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</si>
  <si>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</si>
  <si>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</si>
  <si>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</si>
  <si>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</si>
  <si>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</si>
  <si>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</si>
  <si>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</si>
  <si>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</si>
  <si>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</si>
  <si>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</si>
  <si>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</si>
  <si>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</si>
  <si>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</si>
  <si>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</si>
  <si>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</si>
  <si>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</si>
  <si>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</si>
  <si>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</si>
  <si>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</si>
  <si>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</si>
  <si>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</si>
  <si>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</si>
  <si>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</si>
  <si>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</si>
  <si>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</si>
  <si>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</si>
  <si>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</si>
  <si>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</si>
  <si>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</si>
  <si>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</si>
  <si>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</si>
  <si>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</si>
  <si>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</si>
  <si>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</si>
  <si>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</si>
  <si>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</si>
  <si>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</si>
  <si>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</si>
  <si>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</si>
  <si>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</si>
  <si>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</si>
  <si>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</si>
  <si>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</si>
  <si>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</si>
  <si>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</si>
  <si>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</si>
  <si>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</si>
  <si>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</si>
  <si>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</si>
  <si>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</si>
  <si>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</si>
  <si>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</si>
  <si>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</si>
  <si>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</si>
  <si>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</si>
  <si>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</si>
  <si>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</si>
  <si>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</si>
  <si>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</si>
  <si>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</si>
  <si>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</si>
  <si>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</si>
  <si>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</si>
  <si>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</si>
  <si>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</si>
  <si>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</si>
  <si>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</si>
  <si>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</si>
  <si>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</si>
  <si>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</si>
  <si>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</si>
  <si>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</si>
  <si>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</si>
  <si>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</si>
  <si>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</si>
  <si>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</si>
  <si>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</si>
  <si>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</si>
  <si>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</si>
  <si>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</si>
  <si>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</si>
  <si>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</si>
  <si>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</si>
  <si>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</si>
  <si>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</si>
  <si>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</si>
  <si>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</si>
  <si>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</si>
  <si>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</si>
  <si>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</si>
  <si>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</si>
  <si>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</si>
  <si>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</si>
  <si>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</si>
  <si>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</si>
  <si>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</si>
  <si>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</si>
  <si>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</si>
  <si>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</si>
  <si>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</si>
  <si>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</si>
  <si>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</si>
  <si>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</si>
  <si>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</si>
  <si>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</si>
  <si>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</si>
  <si>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</si>
  <si>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</si>
  <si>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</si>
  <si>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</si>
  <si>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</si>
  <si>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</si>
  <si>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</si>
  <si>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</si>
  <si>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</si>
  <si>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</si>
  <si>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</si>
  <si>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</si>
  <si>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</si>
  <si>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</si>
  <si>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</si>
  <si>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</si>
  <si>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</si>
  <si>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</si>
  <si>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</si>
  <si>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</si>
  <si>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</si>
  <si>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</si>
  <si>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</si>
  <si>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</si>
  <si>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</si>
  <si>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</si>
  <si>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</si>
  <si>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</si>
  <si>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</si>
  <si>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</si>
  <si>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</si>
  <si>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</si>
  <si>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</si>
  <si>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</si>
  <si>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</si>
  <si>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</si>
  <si>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</si>
  <si>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</si>
  <si>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</si>
  <si>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</si>
  <si>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</si>
  <si>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</si>
  <si>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</si>
  <si>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</si>
  <si>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</si>
  <si>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</si>
  <si>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</si>
  <si>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</si>
  <si>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</si>
  <si>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</si>
  <si>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</si>
  <si>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</si>
  <si>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</si>
  <si>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</si>
  <si>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</si>
  <si>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</si>
  <si>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</si>
  <si>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</si>
  <si>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</si>
  <si>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</si>
  <si>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</si>
  <si>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</si>
  <si>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</si>
  <si>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</si>
  <si>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</si>
  <si>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</si>
  <si>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</si>
  <si>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</si>
  <si>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</si>
  <si>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</si>
  <si>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</si>
  <si>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</si>
  <si>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</si>
  <si>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</si>
  <si>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</si>
  <si>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</si>
  <si>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</si>
  <si>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</si>
  <si>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</si>
  <si>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</si>
  <si>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</si>
  <si>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</si>
  <si>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</si>
  <si>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</si>
  <si>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</si>
  <si>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</si>
  <si>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</si>
  <si>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</si>
  <si>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</si>
  <si>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</si>
  <si>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</si>
  <si>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</si>
  <si>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</si>
  <si>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</si>
  <si>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</si>
  <si>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</si>
  <si>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</si>
  <si>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</si>
  <si>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</si>
  <si>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</si>
  <si>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</si>
  <si>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</si>
  <si>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</si>
  <si>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</si>
  <si>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</si>
  <si>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</si>
  <si>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</si>
  <si>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</si>
  <si>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</si>
  <si>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</si>
  <si>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</si>
  <si>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</si>
  <si>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</si>
  <si>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</si>
  <si>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</si>
  <si>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</si>
  <si>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</si>
  <si>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</si>
  <si>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</si>
  <si>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</si>
  <si>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</si>
  <si>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</si>
  <si>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</si>
  <si>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</si>
  <si>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</si>
  <si>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</si>
  <si>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</si>
  <si>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</si>
  <si>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</si>
  <si>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</si>
  <si>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</si>
  <si>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</si>
  <si>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</si>
  <si>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</si>
  <si>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</si>
  <si>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</si>
  <si>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</si>
  <si>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</si>
  <si>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</si>
  <si>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</si>
  <si>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</si>
  <si>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</si>
  <si>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</si>
  <si>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</si>
  <si>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</si>
  <si>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</si>
  <si>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</si>
  <si>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</si>
  <si>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</si>
  <si>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</si>
  <si>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</si>
  <si>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</si>
  <si>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</si>
  <si>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</si>
  <si>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</si>
  <si>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</si>
  <si>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</si>
  <si>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</si>
  <si>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</si>
  <si>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</si>
  <si>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</si>
  <si>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</si>
  <si>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</si>
  <si>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</si>
  <si>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</si>
  <si>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</si>
  <si>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</si>
  <si>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</si>
  <si>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</si>
  <si>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</si>
  <si>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</si>
  <si>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</si>
  <si>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</si>
  <si>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</si>
  <si>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</si>
  <si>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</si>
  <si>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</si>
  <si>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</si>
  <si>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</si>
  <si>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</si>
  <si>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</si>
  <si>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</si>
  <si>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</si>
  <si>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</si>
  <si>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</si>
  <si>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</si>
  <si>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</si>
  <si>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</si>
  <si>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</si>
  <si>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</si>
  <si>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</si>
  <si>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</si>
  <si>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</si>
  <si>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</si>
  <si>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</si>
  <si>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</si>
  <si>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</si>
  <si>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</si>
  <si>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</si>
  <si>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</si>
  <si>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</si>
  <si>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</si>
  <si>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</si>
  <si>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</si>
  <si>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</si>
  <si>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</si>
  <si>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</si>
  <si>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</si>
  <si>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</si>
  <si>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</si>
  <si>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</si>
  <si>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</si>
  <si>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</si>
  <si>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</si>
  <si>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</si>
  <si>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</si>
  <si>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</si>
  <si>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</si>
  <si>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</si>
  <si>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</si>
  <si>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</si>
  <si>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</si>
  <si>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</si>
  <si>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</si>
  <si>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</si>
  <si>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</si>
  <si>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</si>
  <si>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</si>
  <si>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</si>
  <si>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</si>
  <si>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</si>
  <si>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</si>
  <si>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</si>
  <si>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</si>
  <si>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</si>
  <si>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</si>
  <si>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</si>
  <si>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</si>
  <si>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</si>
  <si>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</si>
  <si>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</si>
  <si>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</si>
  <si>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</si>
  <si>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</si>
  <si>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</si>
  <si>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</si>
  <si>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</si>
  <si>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</si>
  <si>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</si>
  <si>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</si>
  <si>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</si>
  <si>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</si>
  <si>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</si>
  <si>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</si>
  <si>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</si>
  <si>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</si>
  <si>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</si>
  <si>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</si>
  <si>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</si>
  <si>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</si>
  <si>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</si>
  <si>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</si>
  <si>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</si>
  <si>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</si>
  <si>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</si>
  <si>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</si>
  <si>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</si>
  <si>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</si>
  <si>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</si>
  <si>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</si>
  <si>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</si>
  <si>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</si>
  <si>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</si>
  <si>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</si>
  <si>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</si>
  <si>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</si>
  <si>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</si>
  <si>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</si>
  <si>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</si>
  <si>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</si>
  <si>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</si>
  <si>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</si>
  <si>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</si>
  <si>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</si>
  <si>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</si>
  <si>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</si>
  <si>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</si>
  <si>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</si>
  <si>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</si>
  <si>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</si>
  <si>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</si>
  <si>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</si>
  <si>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</si>
  <si>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</si>
  <si>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</si>
  <si>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</si>
  <si>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</si>
  <si>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</si>
  <si>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</si>
  <si>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</si>
  <si>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</si>
  <si>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</si>
  <si>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</si>
  <si>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</si>
  <si>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</si>
  <si>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</si>
  <si>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</si>
  <si>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</si>
  <si>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</si>
  <si>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</si>
  <si>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</si>
  <si>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</si>
  <si>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</si>
  <si>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</si>
  <si>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</si>
  <si>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</si>
  <si>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</si>
  <si>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</si>
  <si>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</si>
  <si>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</si>
  <si>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</si>
  <si>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</si>
  <si>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</si>
  <si>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</si>
  <si>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</si>
  <si>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</si>
  <si>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</si>
  <si>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</si>
  <si>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</si>
  <si>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</si>
  <si>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</si>
  <si>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</si>
  <si>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</si>
  <si>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</si>
  <si>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</si>
  <si>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</si>
  <si>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</si>
  <si>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</si>
  <si>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</si>
  <si>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</si>
  <si>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</si>
  <si>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</si>
  <si>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</si>
  <si>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</si>
  <si>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</si>
  <si>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</si>
  <si>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</si>
  <si>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</si>
  <si>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</si>
  <si>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</si>
  <si>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</si>
  <si>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</si>
  <si>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</si>
  <si>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</si>
  <si>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</si>
  <si>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</si>
  <si>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</si>
  <si>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</si>
  <si>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</si>
  <si>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</si>
  <si>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</si>
  <si>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</si>
  <si>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</si>
  <si>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</si>
  <si>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</si>
  <si>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</si>
  <si>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</si>
  <si>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</si>
  <si>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</si>
  <si>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</si>
  <si>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</si>
  <si>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</si>
  <si>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</si>
  <si>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</si>
  <si>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</si>
  <si>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</si>
  <si>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</si>
  <si>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</si>
  <si>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</si>
  <si>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</si>
  <si>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</si>
  <si>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</si>
  <si>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</si>
  <si>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</si>
  <si>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</si>
  <si>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</si>
  <si>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</si>
  <si>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</si>
  <si>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</si>
  <si>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</si>
  <si>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</si>
  <si>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</si>
  <si>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</si>
  <si>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</si>
  <si>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</si>
  <si>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</si>
  <si>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</si>
  <si>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</si>
  <si>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</si>
  <si>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</si>
  <si>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</si>
  <si>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</si>
  <si>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</si>
  <si>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</si>
  <si>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</si>
  <si>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</si>
  <si>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</si>
  <si>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</si>
  <si>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</si>
  <si>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</si>
  <si>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</si>
  <si>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</si>
  <si>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</si>
  <si>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</si>
  <si>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</si>
  <si>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</si>
  <si>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</si>
  <si>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</si>
  <si>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</si>
  <si>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</si>
  <si>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</si>
  <si>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</si>
  <si>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</si>
  <si>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</si>
  <si>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</si>
  <si>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</si>
  <si>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</si>
  <si>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</si>
  <si>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</si>
  <si>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</si>
  <si>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</si>
  <si>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</si>
  <si>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</si>
  <si>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</si>
  <si>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</si>
  <si>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</si>
  <si>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</si>
  <si>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</si>
  <si>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</si>
  <si>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</si>
  <si>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</si>
  <si>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</si>
  <si>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</si>
  <si>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</si>
  <si>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</si>
  <si>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</si>
  <si>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</si>
  <si>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</si>
  <si>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</si>
  <si>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</si>
  <si>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</si>
  <si>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</si>
  <si>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</si>
  <si>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</si>
  <si>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</si>
  <si>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</si>
  <si>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</si>
  <si>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</si>
  <si>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</si>
  <si>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</si>
  <si>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</si>
  <si>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</si>
  <si>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</si>
  <si>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</si>
  <si>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</si>
  <si>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</si>
  <si>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</si>
  <si>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</si>
  <si>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</si>
  <si>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</si>
  <si>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</si>
  <si>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</si>
  <si>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</si>
  <si>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</si>
  <si>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</si>
  <si>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</si>
  <si>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</si>
  <si>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</si>
  <si>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</si>
  <si>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</si>
  <si>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</si>
  <si>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</si>
  <si>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</si>
  <si>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</si>
  <si>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</si>
  <si>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</si>
  <si>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</si>
  <si>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</si>
  <si>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</si>
  <si>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</si>
  <si>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</si>
  <si>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</si>
  <si>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</si>
  <si>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</si>
  <si>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</si>
  <si>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</si>
  <si>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</si>
  <si>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</si>
  <si>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</si>
  <si>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</si>
  <si>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</si>
  <si>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</si>
  <si>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</si>
  <si>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</si>
  <si>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</si>
  <si>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</si>
  <si>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</si>
  <si>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</si>
  <si>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</si>
  <si>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</si>
  <si>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</si>
  <si>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</si>
  <si>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</si>
  <si>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</si>
  <si>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</si>
  <si>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</si>
  <si>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</si>
  <si>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</si>
  <si>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</si>
  <si>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</si>
  <si>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</si>
  <si>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</si>
  <si>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</si>
  <si>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</si>
  <si>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</si>
  <si>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</si>
  <si>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</si>
  <si>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</si>
  <si>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</si>
  <si>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</si>
  <si>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</si>
  <si>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</si>
  <si>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</si>
  <si>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</si>
  <si>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</si>
  <si>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</si>
  <si>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</si>
  <si>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</si>
  <si>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</si>
  <si>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</si>
  <si>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</si>
  <si>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</si>
  <si>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</si>
  <si>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</si>
  <si>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</si>
  <si>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</si>
  <si>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</si>
  <si>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</si>
  <si>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</si>
  <si>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</si>
  <si>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</si>
  <si>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</si>
  <si>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</si>
  <si>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</si>
  <si>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</si>
  <si>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</si>
  <si>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</si>
  <si>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</si>
  <si>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</si>
  <si>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</si>
  <si>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</si>
  <si>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</si>
  <si>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</si>
  <si>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</si>
  <si>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</si>
  <si>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</si>
  <si>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</si>
  <si>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</si>
  <si>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</si>
  <si>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</si>
  <si>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</si>
  <si>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</si>
  <si>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</si>
  <si>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</si>
  <si>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</si>
  <si>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</si>
  <si>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</si>
  <si>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</si>
  <si>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</si>
  <si>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</si>
  <si>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</si>
  <si>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</si>
  <si>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</si>
  <si>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</si>
  <si>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</si>
  <si>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</si>
  <si>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</si>
  <si>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</si>
  <si>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</si>
  <si>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</si>
  <si>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</si>
  <si>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</si>
  <si>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</si>
  <si>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</si>
  <si>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</si>
  <si>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</si>
  <si>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</si>
  <si>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</si>
  <si>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</si>
  <si>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</si>
  <si>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</si>
  <si>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</si>
  <si>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</si>
  <si>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</si>
  <si>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</si>
  <si>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</si>
  <si>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</si>
  <si>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</si>
  <si>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</si>
  <si>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</si>
  <si>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</si>
  <si>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</si>
  <si>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</si>
  <si>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</si>
  <si>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</si>
  <si>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</si>
  <si>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</si>
  <si>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</si>
  <si>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</si>
  <si>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</si>
  <si>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</si>
  <si>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</si>
  <si>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</si>
  <si>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</si>
  <si>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</si>
  <si>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</si>
  <si>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</si>
  <si>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</si>
  <si>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</si>
  <si>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</si>
  <si>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</si>
  <si>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</si>
  <si>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</si>
  <si>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</si>
  <si>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</si>
  <si>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</si>
  <si>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</si>
  <si>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</si>
  <si>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</si>
  <si>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</si>
  <si>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</si>
  <si>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</si>
  <si>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</si>
  <si>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</si>
  <si>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</si>
  <si>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</si>
  <si>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</si>
  <si>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</si>
  <si>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</si>
  <si>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</si>
  <si>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</si>
  <si>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</si>
  <si>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</si>
  <si>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</si>
  <si>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</si>
  <si>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</si>
  <si>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</si>
  <si>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</si>
  <si>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</si>
  <si>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</si>
  <si>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</si>
  <si>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</si>
  <si>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</si>
  <si>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</si>
  <si>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</si>
  <si>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</si>
  <si>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</si>
  <si>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</si>
  <si>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</si>
  <si>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</si>
  <si>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</si>
  <si>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</si>
  <si>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</si>
  <si>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</si>
  <si>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</si>
  <si>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</si>
  <si>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</si>
  <si>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</si>
  <si>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</si>
  <si>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</si>
  <si>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</si>
  <si>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</si>
  <si>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</si>
  <si>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</si>
  <si>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</si>
  <si>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</si>
  <si>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</si>
  <si>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</si>
  <si>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</si>
  <si>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</si>
  <si>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</si>
  <si>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</si>
  <si>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</si>
  <si>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</si>
  <si>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</si>
  <si>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</si>
  <si>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</si>
  <si>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</si>
  <si>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</si>
  <si>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</si>
  <si>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</si>
  <si>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</si>
  <si>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</si>
  <si>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</si>
  <si>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</si>
  <si>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</si>
  <si>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</si>
  <si>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</si>
  <si>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</si>
  <si>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</si>
  <si>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</si>
  <si>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</si>
  <si>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</si>
  <si>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</si>
  <si>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</si>
  <si>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</si>
  <si>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</si>
  <si>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</si>
  <si>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</si>
  <si>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</si>
  <si>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</si>
  <si>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</si>
  <si>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</si>
  <si>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</si>
  <si>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</si>
  <si>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</si>
  <si>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</si>
  <si>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</si>
  <si>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</si>
  <si>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</si>
  <si>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</si>
  <si>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</si>
  <si>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</si>
  <si>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</si>
  <si>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</si>
  <si>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</si>
  <si>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</si>
  <si>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</si>
  <si>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</si>
  <si>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</si>
  <si>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</si>
  <si>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</si>
  <si>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</si>
  <si>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</si>
  <si>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</si>
  <si>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</si>
  <si>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</si>
  <si>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</si>
  <si>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</si>
  <si>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</si>
  <si>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</si>
  <si>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</si>
  <si>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</si>
  <si>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</si>
  <si>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</si>
  <si>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</si>
  <si>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</si>
  <si>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</si>
  <si>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</si>
  <si>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</si>
  <si>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</si>
  <si>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</si>
  <si>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</si>
  <si>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</si>
  <si>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</si>
  <si>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</si>
  <si>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</si>
  <si>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</si>
  <si>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</si>
  <si>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</si>
  <si>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</si>
  <si>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</si>
  <si>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</si>
  <si>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</si>
  <si>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</si>
  <si>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</si>
  <si>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</si>
  <si>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</si>
  <si>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</si>
  <si>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</si>
  <si>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</si>
  <si>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</si>
  <si>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</si>
  <si>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</si>
  <si>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</si>
  <si>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</si>
  <si>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</si>
  <si>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</si>
  <si>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</si>
  <si>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</si>
  <si>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</si>
  <si>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</si>
  <si>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</si>
  <si>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</si>
  <si>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</si>
  <si>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</si>
  <si>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</si>
  <si>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</si>
  <si>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</si>
  <si>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</si>
  <si>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</si>
  <si>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</si>
  <si>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</si>
  <si>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</si>
  <si>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</si>
  <si>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</si>
  <si>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</si>
  <si>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</si>
  <si>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</si>
  <si>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</si>
  <si>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</si>
  <si>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</si>
  <si>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</si>
  <si>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</si>
  <si>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</si>
  <si>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</si>
  <si>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</si>
  <si>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</si>
  <si>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</si>
  <si>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</si>
  <si>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</si>
  <si>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</si>
  <si>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</si>
  <si>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</si>
  <si>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</si>
  <si>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</si>
  <si>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</si>
  <si>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</si>
  <si>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</si>
  <si>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</si>
  <si>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</si>
  <si>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</si>
  <si>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</si>
  <si>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</si>
  <si>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</si>
  <si>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</si>
  <si>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</si>
  <si>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</si>
  <si>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</si>
  <si>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</si>
  <si>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</si>
  <si>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</si>
  <si>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</si>
  <si>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</si>
  <si>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</si>
  <si>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</si>
  <si>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</si>
  <si>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</si>
  <si>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</si>
  <si>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</si>
  <si>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</si>
  <si>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</si>
  <si>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</si>
  <si>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</si>
  <si>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</si>
  <si>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</si>
  <si>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</si>
  <si>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</si>
  <si>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</si>
  <si>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</si>
  <si>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</si>
  <si>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</si>
  <si>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</si>
  <si>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</si>
  <si>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</si>
  <si>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</si>
  <si>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</si>
  <si>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</si>
  <si>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</si>
  <si>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</si>
  <si>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</si>
  <si>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</si>
  <si>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</si>
  <si>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</si>
  <si>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</si>
  <si>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</si>
  <si>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</si>
  <si>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</si>
  <si>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</si>
  <si>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</si>
  <si>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</si>
  <si>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</si>
  <si>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</si>
  <si>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</si>
  <si>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</si>
  <si>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</si>
  <si>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</si>
  <si>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</si>
  <si>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</si>
  <si>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</si>
  <si>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</si>
  <si>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</si>
  <si>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</si>
  <si>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</si>
  <si>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</si>
  <si>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</si>
  <si>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</si>
  <si>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</si>
  <si>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</si>
  <si>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</si>
  <si>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</si>
  <si>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</si>
  <si>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</si>
  <si>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</si>
  <si>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</si>
  <si>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</si>
  <si>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</si>
  <si>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</si>
  <si>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</si>
  <si>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</si>
  <si>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</si>
  <si>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</si>
  <si>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</si>
  <si>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</si>
  <si>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</si>
  <si>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</si>
  <si>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</si>
  <si>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</si>
  <si>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</si>
  <si>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</si>
  <si>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</si>
  <si>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</si>
  <si>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</si>
  <si>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</si>
  <si>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</si>
  <si>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</si>
  <si>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</si>
  <si>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</si>
  <si>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</si>
  <si>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</si>
  <si>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</si>
  <si>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</si>
  <si>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</si>
  <si>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</si>
  <si>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</si>
  <si>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</si>
  <si>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</si>
  <si>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</si>
  <si>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</si>
  <si>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</si>
  <si>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</si>
  <si>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</si>
  <si>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</si>
  <si>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</si>
  <si>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</si>
  <si>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</si>
  <si>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</si>
  <si>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</si>
  <si>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</si>
  <si>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</si>
  <si>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</si>
  <si>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</si>
  <si>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</si>
  <si>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</si>
  <si>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</si>
  <si>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</si>
  <si>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</si>
  <si>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</si>
  <si>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</si>
  <si>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</si>
  <si>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</si>
  <si>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</si>
  <si>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</si>
  <si>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</si>
  <si>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</si>
  <si>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</si>
  <si>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</si>
  <si>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</si>
  <si>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</si>
  <si>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</si>
  <si>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</si>
  <si>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</si>
  <si>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</si>
  <si>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</si>
  <si>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</si>
  <si>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</si>
  <si>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</si>
  <si>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</si>
  <si>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</si>
  <si>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</si>
  <si>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</si>
  <si>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</si>
  <si>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</si>
  <si>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</si>
  <si>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</si>
  <si>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</si>
  <si>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</si>
  <si>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</si>
  <si>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</si>
  <si>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</si>
  <si>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</si>
  <si>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</si>
  <si>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</si>
  <si>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</si>
  <si>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</si>
  <si>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</si>
  <si>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</si>
  <si>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</si>
  <si>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</si>
  <si>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</si>
  <si>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</si>
  <si>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</si>
  <si>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</si>
  <si>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</si>
  <si>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</si>
  <si>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</si>
  <si>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</si>
  <si>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</si>
  <si>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</si>
  <si>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</si>
  <si>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</si>
  <si>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</si>
  <si>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</si>
  <si>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</si>
  <si>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</si>
  <si>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</si>
  <si>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</si>
  <si>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</si>
  <si>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</si>
  <si>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</si>
  <si>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</si>
  <si>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</si>
  <si>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</si>
  <si>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</si>
  <si>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</si>
  <si>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</si>
  <si>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</si>
  <si>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</si>
  <si>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</si>
  <si>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</si>
  <si>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</si>
  <si>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</si>
  <si>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</si>
  <si>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</si>
  <si>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</si>
  <si>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</si>
  <si>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</si>
  <si>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</si>
  <si>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</si>
  <si>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</si>
  <si>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</si>
  <si>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</si>
  <si>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</si>
  <si>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</si>
  <si>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</si>
  <si>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</si>
  <si>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</si>
  <si>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</si>
  <si>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</si>
  <si>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</si>
  <si>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</si>
  <si>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</si>
  <si>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</si>
  <si>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</si>
  <si>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</si>
  <si>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</si>
  <si>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</si>
  <si>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</si>
  <si>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</si>
  <si>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</si>
  <si>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</si>
  <si>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</si>
  <si>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</si>
  <si>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</si>
  <si>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</si>
  <si>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</si>
  <si>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</si>
  <si>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</si>
  <si>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</si>
  <si>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</si>
  <si>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</si>
  <si>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</si>
  <si>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</si>
  <si>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</si>
  <si>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</si>
  <si>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</si>
  <si>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</si>
  <si>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</si>
  <si>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</si>
  <si>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</si>
  <si>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</si>
  <si>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</si>
  <si>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</si>
  <si>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</si>
  <si>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</si>
  <si>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</si>
  <si>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</si>
  <si>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</si>
  <si>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</si>
  <si>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</si>
  <si>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</si>
  <si>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</si>
  <si>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</si>
  <si>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</si>
  <si>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</si>
  <si>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</si>
  <si>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</si>
  <si>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</si>
  <si>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</si>
  <si>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</si>
  <si>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</si>
  <si>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</si>
  <si>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</si>
  <si>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</si>
  <si>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</si>
  <si>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</si>
  <si>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</si>
  <si>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</si>
  <si>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</si>
  <si>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</si>
  <si>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</si>
  <si>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</si>
  <si>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</si>
  <si>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</si>
  <si>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</si>
  <si>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</si>
  <si>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</si>
  <si>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</si>
  <si>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</si>
  <si>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</si>
  <si>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</si>
  <si>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</si>
  <si>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</si>
  <si>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</si>
  <si>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</si>
  <si>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</si>
  <si>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</si>
  <si>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</si>
  <si>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</si>
  <si>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</si>
  <si>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</si>
  <si>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</si>
  <si>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</si>
  <si>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</si>
  <si>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</si>
  <si>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</si>
  <si>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</si>
  <si>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</si>
  <si>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</si>
  <si>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</si>
  <si>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</si>
  <si>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</si>
  <si>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</si>
  <si>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</si>
  <si>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</si>
  <si>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</si>
  <si>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</si>
  <si>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</si>
  <si>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</si>
  <si>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</si>
  <si>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</si>
  <si>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</si>
  <si>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</si>
  <si>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</si>
  <si>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</si>
  <si>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</si>
  <si>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</si>
  <si>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</si>
  <si>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</si>
  <si>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</si>
  <si>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</si>
  <si>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</si>
  <si>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</si>
  <si>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</si>
  <si>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</si>
  <si>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</si>
  <si>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</si>
  <si>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</si>
  <si>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</si>
  <si>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</si>
  <si>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</si>
  <si>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</si>
  <si>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</si>
  <si>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</si>
  <si>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</si>
  <si>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</si>
  <si>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</si>
  <si>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</si>
  <si>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</si>
  <si>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</si>
  <si>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</si>
  <si>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</si>
  <si>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</si>
  <si>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</si>
  <si>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</si>
  <si>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</si>
  <si>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</si>
  <si>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</si>
  <si>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</si>
  <si>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</si>
  <si>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</si>
  <si>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</si>
  <si>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</si>
  <si>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</si>
  <si>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</si>
  <si>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</si>
  <si>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</si>
  <si>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</si>
  <si>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</si>
  <si>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</si>
  <si>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</si>
  <si>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</si>
  <si>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</si>
  <si>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</si>
  <si>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</si>
  <si>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</si>
  <si>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</si>
  <si>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</si>
  <si>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</si>
  <si>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</si>
  <si>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</si>
  <si>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</si>
  <si>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</si>
  <si>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</si>
  <si>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</si>
  <si>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</si>
  <si>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</si>
  <si>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</si>
  <si>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</si>
  <si>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</si>
  <si>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</si>
  <si>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</si>
  <si>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</si>
  <si>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</si>
  <si>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</si>
  <si>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</si>
  <si>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</si>
  <si>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</si>
  <si>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</si>
  <si>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</si>
  <si>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</si>
  <si>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</si>
  <si>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</si>
  <si>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</si>
  <si>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</si>
  <si>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</si>
  <si>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</si>
  <si>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</si>
  <si>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</si>
  <si>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</si>
  <si>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</si>
  <si>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</si>
  <si>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</si>
  <si>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</si>
  <si>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</si>
  <si>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</si>
  <si>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</si>
  <si>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</si>
  <si>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</si>
  <si>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</si>
  <si>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</si>
  <si>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</si>
  <si>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</si>
  <si>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</si>
  <si>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</si>
  <si>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</si>
  <si>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</si>
  <si>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</si>
  <si>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</si>
  <si>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</si>
  <si>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</si>
  <si>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</si>
  <si>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</si>
  <si>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</si>
  <si>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</si>
  <si>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</si>
  <si>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</si>
  <si>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</si>
  <si>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</si>
  <si>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</si>
  <si>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</si>
  <si>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</si>
  <si>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</si>
  <si>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</si>
  <si>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</si>
  <si>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</si>
  <si>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</si>
  <si>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</si>
  <si>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</si>
  <si>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</si>
  <si>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</si>
  <si>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</si>
  <si>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</si>
  <si>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</si>
  <si>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</si>
  <si>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</si>
  <si>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</si>
  <si>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</si>
  <si>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</si>
  <si>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</si>
  <si>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</si>
  <si>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</si>
  <si>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</si>
  <si>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</si>
  <si>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</si>
  <si>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</si>
  <si>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</si>
  <si>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</si>
  <si>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</si>
  <si>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</si>
  <si>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</si>
  <si>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</si>
  <si>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</si>
  <si>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</si>
  <si>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</si>
  <si>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</si>
  <si>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</si>
  <si>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</si>
  <si>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</si>
  <si>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</si>
  <si>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</si>
  <si>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</si>
  <si>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</si>
  <si>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</si>
  <si>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</si>
  <si>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</si>
  <si>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</si>
  <si>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</si>
  <si>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</si>
  <si>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</si>
  <si>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</si>
  <si>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</si>
  <si>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</si>
  <si>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</si>
  <si>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</si>
  <si>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</si>
  <si>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</si>
  <si>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</si>
  <si>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</si>
  <si>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</si>
  <si>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</si>
  <si>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</si>
  <si>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</si>
  <si>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</si>
  <si>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</si>
  <si>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</si>
  <si>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</si>
  <si>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</si>
  <si>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</si>
  <si>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</si>
  <si>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</si>
  <si>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</si>
  <si>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</si>
  <si>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</si>
  <si>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</si>
  <si>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</si>
  <si>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</si>
  <si>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</si>
  <si>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</si>
  <si>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</si>
  <si>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</si>
  <si>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</si>
  <si>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</si>
  <si>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</si>
  <si>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</si>
  <si>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</si>
  <si>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</si>
  <si>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</si>
  <si>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</si>
  <si>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</si>
  <si>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</si>
  <si>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</si>
  <si>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</si>
  <si>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</si>
  <si>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</si>
  <si>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</si>
  <si>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</si>
  <si>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</si>
  <si>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</si>
  <si>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</si>
  <si>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</si>
  <si>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</si>
  <si>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</si>
  <si>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</si>
  <si>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</si>
  <si>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</si>
  <si>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</si>
  <si>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</si>
  <si>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</si>
  <si>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</si>
  <si>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</si>
  <si>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</si>
  <si>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</si>
  <si>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</si>
  <si>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</si>
  <si>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</si>
  <si>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</si>
  <si>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</si>
  <si>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</si>
  <si>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</si>
  <si>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</si>
  <si>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</si>
  <si>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</si>
  <si>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</si>
  <si>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</si>
  <si>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</si>
  <si>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</si>
  <si>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</si>
  <si>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</si>
  <si>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</si>
  <si>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</si>
  <si>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</si>
  <si>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</si>
  <si>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</si>
  <si>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</si>
  <si>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</si>
  <si>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</si>
  <si>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</si>
  <si>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</si>
  <si>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</si>
  <si>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</si>
  <si>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</si>
  <si>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</si>
  <si>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</si>
  <si>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</si>
  <si>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</si>
  <si>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</si>
  <si>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</si>
  <si>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</si>
  <si>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</si>
  <si>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</si>
  <si>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</si>
  <si>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</si>
  <si>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</si>
  <si>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</si>
  <si>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</si>
  <si>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</si>
  <si>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</si>
  <si>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</si>
  <si>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</si>
  <si>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</si>
  <si>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</si>
  <si>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</si>
  <si>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</si>
  <si>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</si>
  <si>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</si>
  <si>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</si>
  <si>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</si>
  <si>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</si>
  <si>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</si>
  <si>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</si>
  <si>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</si>
  <si>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</si>
  <si>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</si>
  <si>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</si>
  <si>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</si>
  <si>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</si>
  <si>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</si>
  <si>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</si>
  <si>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</si>
  <si>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</si>
  <si>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</si>
  <si>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</si>
  <si>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</si>
  <si>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</si>
  <si>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</si>
  <si>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</si>
  <si>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</si>
  <si>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</si>
  <si>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</si>
  <si>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</si>
  <si>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</si>
  <si>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</si>
  <si>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</si>
  <si>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</si>
  <si>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</si>
  <si>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</si>
  <si>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</si>
  <si>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</si>
  <si>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</si>
  <si>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</si>
  <si>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</si>
  <si>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</si>
  <si>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</si>
  <si>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</si>
  <si>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</si>
  <si>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</si>
  <si>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</si>
  <si>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</si>
  <si>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</si>
  <si>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</si>
  <si>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</si>
  <si>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</si>
  <si>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</si>
  <si>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</si>
  <si>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</si>
  <si>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</si>
  <si>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</si>
  <si>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</si>
  <si>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</si>
  <si>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</si>
  <si>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</si>
  <si>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</si>
  <si>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</si>
  <si>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</si>
  <si>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</si>
  <si>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</si>
  <si>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</si>
  <si>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</si>
  <si>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</si>
  <si>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</si>
  <si>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</si>
  <si>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</si>
  <si>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</si>
  <si>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</si>
  <si>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</si>
  <si>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</si>
  <si>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</si>
  <si>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</si>
  <si>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</si>
  <si>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</si>
  <si>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</si>
  <si>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</si>
  <si>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</si>
  <si>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</si>
  <si>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</si>
  <si>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</si>
  <si>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</si>
  <si>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</si>
  <si>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</si>
  <si>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</si>
  <si>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</si>
  <si>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</si>
  <si>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</si>
  <si>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</si>
  <si>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</si>
  <si>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</si>
  <si>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</si>
  <si>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</si>
  <si>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</si>
  <si>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</si>
  <si>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</si>
  <si>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</si>
  <si>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</si>
  <si>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</si>
  <si>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</si>
  <si>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</si>
  <si>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</si>
  <si>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</si>
  <si>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</si>
  <si>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</si>
  <si>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</si>
  <si>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</si>
  <si>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</si>
  <si>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</si>
  <si>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</si>
  <si>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</si>
  <si>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</si>
  <si>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</si>
  <si>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</si>
  <si>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</si>
  <si>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</si>
  <si>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</si>
  <si>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</si>
  <si>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</si>
  <si>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</si>
  <si>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</si>
  <si>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</si>
  <si>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</si>
  <si>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</si>
  <si>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</si>
  <si>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</si>
  <si>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</si>
  <si>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</si>
  <si>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</si>
  <si>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</si>
  <si>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</si>
  <si>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</si>
  <si>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</si>
  <si>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</si>
  <si>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</si>
  <si>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</si>
  <si>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</si>
  <si>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</si>
  <si>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</si>
  <si>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</si>
  <si>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</si>
  <si>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</si>
  <si>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</si>
  <si>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</si>
  <si>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</si>
  <si>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</si>
  <si>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</si>
  <si>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</si>
  <si>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</si>
  <si>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</si>
  <si>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</si>
  <si>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</si>
  <si>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</si>
  <si>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</si>
  <si>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</si>
  <si>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</si>
  <si>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</si>
  <si>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</si>
  <si>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</si>
  <si>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</si>
  <si>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</si>
  <si>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</si>
  <si>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</si>
  <si>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</si>
  <si>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</si>
  <si>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</si>
  <si>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</si>
  <si>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</si>
  <si>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</si>
  <si>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</si>
  <si>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</si>
  <si>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</si>
  <si>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</si>
  <si>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</si>
  <si>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</si>
  <si>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</si>
  <si>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</si>
  <si>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</si>
  <si>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</si>
  <si>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</si>
  <si>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</si>
  <si>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</si>
  <si>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</si>
  <si>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</si>
  <si>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</si>
  <si>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</si>
  <si>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</si>
  <si>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</si>
  <si>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</si>
  <si>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</si>
  <si>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</si>
  <si>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</si>
  <si>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</si>
  <si>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</si>
  <si>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</si>
  <si>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</si>
  <si>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</si>
  <si>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</si>
  <si>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</si>
  <si>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</si>
  <si>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</si>
  <si>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</si>
  <si>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</si>
  <si>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</si>
  <si>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</si>
  <si>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</si>
  <si>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</si>
  <si>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</si>
  <si>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</si>
  <si>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</si>
  <si>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</si>
  <si>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</si>
  <si>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</si>
  <si>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</si>
  <si>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</si>
  <si>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</si>
  <si>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</si>
  <si>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</si>
  <si>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</si>
  <si>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</si>
  <si>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</si>
  <si>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</si>
  <si>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</si>
  <si>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</si>
  <si>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</si>
  <si>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</si>
  <si>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</si>
  <si>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</si>
  <si>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</si>
  <si>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</si>
  <si>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</si>
  <si>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</si>
  <si>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</si>
  <si>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</si>
  <si>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</si>
  <si>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</si>
  <si>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</si>
  <si>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</si>
  <si>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</si>
  <si>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</si>
  <si>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</si>
  <si>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</si>
  <si>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</si>
  <si>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</si>
  <si>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</si>
  <si>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</si>
  <si>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</si>
  <si>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</si>
  <si>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</si>
  <si>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</si>
  <si>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</si>
  <si>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</si>
  <si>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</si>
  <si>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</si>
  <si>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</si>
  <si>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</si>
  <si>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</si>
  <si>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</si>
  <si>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</si>
  <si>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</si>
  <si>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</si>
  <si>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</si>
  <si>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</si>
  <si>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</si>
  <si>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</si>
  <si>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</si>
  <si>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</si>
  <si>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</si>
  <si>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</si>
  <si>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</si>
  <si>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</si>
  <si>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</si>
  <si>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</si>
  <si>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</si>
  <si>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</si>
  <si>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</si>
  <si>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</si>
  <si>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</si>
  <si>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</si>
  <si>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</si>
  <si>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</si>
  <si>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</si>
  <si>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</si>
  <si>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</si>
  <si>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</si>
  <si>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</si>
  <si>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</si>
  <si>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</si>
  <si>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</si>
  <si>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</si>
  <si>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</si>
  <si>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</si>
  <si>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</si>
  <si>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</si>
  <si>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</si>
  <si>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</si>
  <si>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</si>
  <si>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</si>
  <si>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</si>
  <si>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</si>
  <si>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</si>
  <si>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</si>
  <si>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</si>
  <si>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</si>
  <si>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</si>
  <si>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</si>
  <si>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</si>
  <si>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</si>
  <si>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</si>
  <si>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</si>
  <si>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</si>
  <si>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</si>
  <si>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</si>
  <si>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</si>
  <si>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</si>
  <si>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</si>
  <si>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</si>
  <si>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</si>
  <si>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</si>
  <si>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</si>
  <si>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</si>
  <si>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</si>
  <si>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</si>
  <si>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</si>
  <si>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</si>
  <si>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</si>
  <si>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</si>
  <si>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</si>
  <si>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</si>
  <si>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</si>
  <si>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</si>
  <si>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</si>
  <si>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</si>
  <si>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</si>
  <si>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</si>
  <si>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</si>
  <si>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</si>
  <si>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</si>
  <si>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</si>
  <si>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</si>
  <si>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</si>
  <si>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</si>
  <si>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</si>
  <si>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</si>
  <si>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</si>
  <si>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</si>
  <si>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</si>
  <si>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</si>
  <si>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</si>
  <si>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</si>
  <si>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</si>
  <si>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</si>
  <si>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</si>
  <si>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</si>
  <si>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</si>
  <si>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</si>
  <si>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</si>
  <si>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</si>
  <si>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</si>
  <si>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</si>
  <si>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</si>
  <si>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</si>
  <si>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</si>
  <si>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</si>
  <si>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</si>
  <si>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</si>
  <si>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</si>
  <si>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</si>
  <si>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</si>
  <si>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</si>
  <si>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</si>
  <si>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</si>
  <si>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</si>
  <si>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</si>
  <si>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</si>
  <si>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</si>
  <si>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</si>
  <si>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</si>
  <si>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</si>
  <si>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</si>
  <si>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</si>
  <si>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</si>
  <si>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</si>
  <si>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</si>
  <si>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</si>
  <si>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</si>
  <si>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</si>
  <si>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</si>
  <si>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</si>
  <si>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</si>
  <si>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</si>
  <si>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</si>
  <si>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</si>
  <si>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</si>
  <si>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</si>
  <si>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</si>
  <si>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</si>
  <si>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</si>
  <si>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</si>
  <si>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</si>
  <si>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</si>
  <si>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</si>
  <si>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</si>
  <si>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</si>
  <si>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</si>
  <si>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</si>
  <si>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</si>
  <si>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</si>
  <si>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</si>
  <si>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</si>
  <si>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</si>
  <si>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</si>
  <si>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</si>
  <si>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</si>
  <si>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</si>
  <si>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</si>
  <si>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</si>
  <si>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</si>
  <si>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</si>
  <si>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</si>
  <si>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</si>
  <si>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</si>
  <si>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</si>
  <si>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</si>
  <si>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</si>
  <si>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</si>
  <si>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</si>
  <si>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</si>
  <si>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</si>
  <si>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</si>
  <si>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</si>
  <si>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</si>
  <si>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</si>
  <si>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</si>
  <si>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</si>
  <si>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</si>
  <si>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</si>
  <si>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</si>
  <si>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</si>
  <si>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</si>
  <si>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</si>
  <si>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</si>
  <si>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</si>
  <si>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</si>
  <si>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</si>
  <si>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</si>
  <si>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</si>
  <si>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</si>
  <si>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</si>
  <si>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</si>
  <si>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</si>
  <si>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</si>
  <si>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</si>
  <si>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</si>
  <si>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</si>
  <si>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</si>
  <si>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</si>
  <si>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</si>
  <si>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</si>
  <si>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</si>
  <si>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</si>
  <si>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</si>
  <si>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</si>
  <si>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</si>
  <si>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</si>
  <si>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</si>
  <si>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</si>
  <si>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</si>
  <si>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</si>
  <si>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</si>
  <si>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</si>
  <si>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</si>
  <si>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</si>
  <si>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</si>
  <si>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</si>
  <si>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</si>
  <si>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</si>
  <si>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</si>
  <si>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</si>
  <si>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</si>
  <si>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</si>
  <si>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</si>
  <si>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</si>
  <si>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</si>
  <si>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</si>
  <si>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</si>
  <si>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</si>
  <si>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</si>
  <si>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</si>
  <si>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</si>
  <si>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</si>
  <si>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</si>
  <si>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</si>
  <si>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</si>
  <si>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</si>
  <si>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</si>
  <si>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</si>
  <si>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</si>
  <si>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</si>
  <si>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</si>
  <si>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</si>
  <si>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</si>
  <si>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</si>
  <si>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</si>
  <si>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</si>
  <si>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</si>
  <si>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</si>
  <si>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</si>
  <si>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</si>
  <si>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</si>
  <si>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</si>
  <si>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</si>
  <si>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</si>
  <si>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</si>
  <si>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</si>
  <si>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</si>
  <si>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</si>
  <si>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</si>
  <si>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</si>
  <si>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</si>
  <si>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</si>
  <si>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</si>
  <si>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</si>
  <si>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</si>
  <si>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</si>
  <si>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</si>
  <si>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</si>
  <si>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</si>
  <si>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</si>
  <si>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</si>
  <si>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</si>
  <si>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</si>
  <si>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</si>
  <si>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</si>
  <si>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</si>
  <si>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</si>
  <si>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</si>
  <si>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</si>
  <si>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</si>
  <si>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</si>
  <si>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</si>
  <si>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</si>
  <si>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</si>
  <si>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</si>
  <si>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</si>
  <si>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</si>
  <si>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</si>
  <si>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</si>
  <si>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</si>
  <si>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</si>
  <si>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</si>
  <si>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</si>
  <si>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</si>
  <si>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</si>
  <si>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</si>
  <si>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</si>
  <si>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</si>
  <si>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</si>
  <si>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</si>
  <si>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</si>
  <si>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</si>
  <si>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</si>
  <si>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</si>
  <si>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</si>
  <si>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</si>
  <si>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</si>
  <si>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</si>
  <si>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</si>
  <si>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</si>
  <si>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</si>
  <si>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</si>
  <si>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</si>
  <si>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</si>
  <si>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</si>
  <si>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</si>
  <si>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</si>
  <si>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</si>
  <si>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</si>
  <si>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</si>
  <si>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</si>
  <si>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</si>
  <si>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</si>
  <si>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</si>
  <si>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</si>
  <si>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</si>
  <si>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</si>
  <si>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</si>
  <si>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</si>
  <si>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</si>
  <si>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</si>
  <si>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</si>
  <si>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</si>
  <si>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</si>
  <si>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</si>
  <si>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</si>
  <si>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</si>
  <si>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</si>
  <si>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</si>
  <si>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</si>
  <si>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</si>
  <si>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</si>
  <si>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</si>
  <si>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</si>
  <si>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</si>
  <si>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</si>
  <si>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</si>
  <si>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</si>
  <si>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</si>
  <si>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</si>
  <si>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</si>
  <si>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</si>
  <si>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</si>
  <si>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</si>
  <si>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</si>
  <si>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</si>
  <si>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</si>
  <si>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</si>
  <si>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</si>
  <si>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</si>
  <si>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</si>
  <si>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</si>
  <si>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</si>
  <si>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</si>
  <si>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</si>
  <si>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</si>
  <si>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</si>
  <si>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</si>
  <si>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</si>
  <si>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</si>
  <si>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</si>
  <si>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</si>
  <si>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</si>
  <si>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</si>
  <si>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</si>
  <si>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</si>
  <si>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</si>
  <si>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</si>
  <si>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</si>
  <si>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</si>
  <si>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</si>
  <si>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</si>
  <si>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</si>
  <si>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</si>
  <si>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</si>
  <si>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</si>
  <si>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</si>
  <si>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</si>
  <si>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</si>
  <si>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</si>
  <si>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</si>
  <si>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</si>
  <si>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</si>
  <si>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</si>
  <si>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</si>
  <si>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</si>
  <si>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</si>
  <si>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</si>
  <si>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</si>
  <si>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</si>
  <si>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</si>
  <si>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</si>
  <si>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</si>
  <si>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</si>
  <si>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</si>
  <si>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</si>
  <si>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</si>
  <si>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</si>
  <si>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</si>
  <si>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</si>
  <si>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</si>
  <si>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</si>
  <si>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</si>
  <si>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</si>
  <si>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</si>
  <si>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</si>
  <si>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</si>
  <si>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</si>
  <si>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</si>
  <si>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</si>
  <si>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</si>
  <si>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</si>
  <si>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</si>
  <si>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</si>
  <si>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</si>
  <si>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</si>
  <si>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</si>
  <si>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</si>
  <si>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</si>
  <si>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</si>
  <si>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</si>
  <si>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</si>
  <si>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</si>
  <si>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</si>
  <si>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</si>
  <si>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</si>
  <si>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</si>
  <si>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</si>
  <si>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</si>
  <si>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</si>
  <si>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</si>
  <si>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</si>
  <si>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</si>
  <si>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</si>
  <si>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</si>
  <si>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</si>
  <si>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</si>
  <si>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</si>
  <si>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</si>
  <si>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</si>
  <si>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</si>
  <si>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</si>
  <si>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</si>
  <si>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</si>
  <si>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</si>
  <si>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</si>
  <si>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</si>
  <si>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</si>
  <si>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</si>
  <si>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</si>
  <si>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</si>
  <si>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</si>
  <si>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</si>
  <si>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</si>
  <si>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</si>
  <si>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</si>
  <si>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</si>
  <si>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</si>
  <si>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</si>
  <si>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</si>
  <si>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</si>
  <si>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</si>
  <si>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</si>
  <si>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</si>
  <si>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</si>
  <si>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</si>
  <si>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</si>
  <si>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</si>
  <si>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</si>
  <si>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</si>
  <si>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</si>
  <si>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</si>
  <si>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</si>
  <si>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</si>
  <si>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</si>
  <si>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</si>
  <si>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</si>
  <si>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</si>
  <si>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</si>
  <si>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</si>
  <si>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</si>
  <si>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</si>
  <si>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</si>
  <si>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</si>
  <si>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</si>
  <si>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</si>
  <si>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</si>
  <si>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</si>
  <si>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</si>
  <si>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</si>
  <si>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</si>
  <si>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</si>
  <si>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</si>
  <si>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</si>
  <si>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</si>
  <si>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</si>
  <si>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</si>
  <si>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</si>
  <si>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</si>
  <si>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</si>
  <si>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</si>
  <si>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</si>
  <si>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</si>
  <si>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</si>
  <si>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</si>
  <si>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</si>
  <si>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</si>
  <si>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</si>
  <si>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</si>
  <si>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</si>
  <si>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</si>
  <si>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</si>
  <si>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</si>
  <si>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</si>
  <si>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</si>
  <si>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</si>
  <si>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</si>
  <si>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</si>
  <si>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</si>
  <si>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</si>
  <si>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</si>
  <si>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</si>
  <si>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</si>
  <si>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</si>
  <si>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</si>
  <si>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</si>
  <si>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</si>
  <si>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</si>
  <si>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</si>
  <si>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</si>
  <si>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</si>
  <si>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</si>
  <si>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</si>
  <si>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</si>
  <si>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</si>
  <si>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</si>
  <si>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</si>
  <si>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</si>
  <si>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</si>
  <si>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</si>
  <si>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</si>
  <si>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</si>
  <si>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</si>
  <si>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</si>
  <si>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</si>
  <si>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</si>
  <si>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</si>
  <si>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</si>
  <si>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</si>
  <si>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</si>
  <si>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</si>
  <si>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</si>
  <si>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</si>
  <si>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</si>
  <si>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</si>
  <si>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</si>
  <si>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</si>
  <si>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</si>
  <si>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</si>
  <si>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</si>
  <si>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</si>
  <si>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</si>
  <si>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</si>
  <si>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</si>
  <si>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</si>
  <si>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</si>
  <si>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</si>
  <si>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</si>
  <si>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</si>
  <si>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</si>
  <si>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</si>
  <si>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</si>
  <si>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</si>
  <si>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</si>
  <si>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</si>
  <si>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</si>
  <si>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</si>
  <si>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</si>
  <si>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</si>
  <si>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</si>
  <si>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</si>
  <si>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</si>
  <si>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</si>
  <si>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</si>
  <si>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</si>
  <si>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</si>
  <si>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</si>
  <si>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</si>
  <si>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</si>
  <si>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</si>
  <si>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</si>
  <si>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</si>
  <si>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</si>
  <si>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</si>
  <si>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</si>
  <si>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</si>
  <si>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</si>
  <si>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</si>
  <si>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</si>
  <si>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</si>
  <si>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</si>
  <si>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</si>
  <si>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</si>
  <si>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</si>
  <si>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</si>
  <si>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</si>
  <si>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</si>
  <si>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</si>
  <si>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</si>
  <si>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</si>
  <si>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</si>
  <si>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</si>
  <si>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</si>
  <si>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</si>
  <si>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</si>
  <si>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</si>
  <si>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</si>
  <si>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</si>
  <si>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</si>
  <si>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</si>
  <si>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</si>
  <si>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</si>
  <si>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</si>
  <si>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</si>
  <si>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</si>
  <si>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</si>
  <si>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</si>
  <si>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</si>
  <si>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</si>
  <si>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</si>
  <si>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</si>
  <si>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</si>
  <si>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</si>
  <si>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</si>
  <si>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</si>
  <si>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</si>
  <si>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</si>
  <si>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</si>
  <si>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</si>
  <si>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</si>
  <si>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</si>
  <si>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</si>
  <si>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</si>
  <si>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</si>
  <si>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</si>
  <si>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</si>
  <si>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</si>
  <si>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</si>
  <si>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</si>
  <si>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</si>
  <si>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</si>
  <si>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</si>
  <si>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</si>
  <si>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</si>
  <si>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</si>
  <si>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</si>
  <si>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</si>
  <si>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</si>
  <si>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</si>
  <si>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</si>
  <si>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</si>
  <si>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</si>
  <si>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</si>
  <si>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</si>
  <si>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</si>
  <si>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</si>
  <si>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</si>
  <si>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</si>
  <si>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</si>
  <si>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</si>
  <si>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</si>
  <si>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</si>
  <si>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</si>
  <si>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</si>
  <si>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</si>
  <si>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</si>
  <si>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</si>
  <si>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</si>
  <si>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</si>
  <si>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</si>
  <si>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</si>
  <si>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</si>
  <si>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</si>
  <si>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</si>
  <si>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</si>
  <si>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</si>
  <si>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</si>
  <si>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</si>
  <si>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</si>
  <si>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</si>
  <si>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</si>
  <si>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</si>
  <si>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</si>
  <si>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</si>
  <si>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</si>
  <si>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</si>
  <si>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</si>
  <si>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</si>
  <si>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</si>
  <si>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</si>
  <si>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</si>
  <si>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</si>
  <si>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</si>
  <si>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</si>
  <si>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</si>
  <si>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</si>
  <si>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</si>
  <si>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</si>
  <si>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</si>
  <si>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</si>
  <si>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</si>
  <si>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</si>
  <si>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</si>
  <si>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</si>
  <si>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</si>
  <si>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</si>
  <si>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</si>
  <si>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</si>
  <si>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</si>
  <si>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</si>
  <si>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</si>
  <si>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</si>
  <si>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</si>
  <si>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</si>
  <si>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</si>
  <si>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</si>
  <si>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</si>
  <si>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</si>
  <si>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</si>
  <si>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</si>
  <si>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</si>
  <si>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</si>
  <si>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</si>
  <si>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</si>
  <si>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</si>
  <si>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</si>
  <si>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</si>
  <si>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</si>
  <si>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</si>
  <si>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</si>
  <si>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</si>
  <si>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</si>
  <si>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</si>
  <si>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</si>
  <si>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</si>
  <si>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</si>
  <si>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</si>
  <si>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</si>
  <si>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</si>
  <si>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</si>
  <si>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</si>
  <si>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</si>
  <si>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</si>
  <si>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</si>
  <si>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</si>
  <si>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</si>
  <si>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</si>
  <si>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</si>
  <si>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</si>
  <si>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</si>
  <si>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</si>
  <si>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</si>
  <si>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</si>
  <si>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</si>
  <si>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</si>
  <si>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</si>
  <si>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</si>
  <si>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</si>
  <si>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</si>
  <si>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</si>
  <si>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</si>
  <si>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</si>
  <si>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</si>
  <si>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</si>
  <si>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</si>
  <si>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</si>
  <si>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</si>
  <si>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</si>
  <si>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</si>
  <si>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</si>
  <si>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</si>
  <si>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</si>
  <si>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</si>
  <si>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</si>
  <si>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</si>
  <si>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</si>
  <si>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</si>
  <si>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</si>
  <si>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</si>
  <si>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</si>
  <si>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</si>
  <si>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</si>
  <si>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</si>
  <si>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</si>
  <si>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</si>
  <si>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</si>
  <si>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</si>
  <si>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</si>
  <si>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</si>
  <si>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</si>
  <si>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</si>
  <si>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</si>
  <si>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</si>
  <si>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</si>
  <si>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</si>
  <si>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</si>
  <si>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</si>
  <si>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</si>
  <si>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</si>
  <si>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</si>
  <si>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</si>
  <si>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</si>
  <si>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</si>
  <si>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</si>
  <si>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</si>
  <si>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</si>
  <si>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</si>
  <si>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</si>
  <si>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</si>
  <si>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</si>
  <si>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</si>
  <si>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</si>
  <si>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</si>
  <si>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</si>
  <si>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</si>
  <si>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</si>
  <si>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</si>
  <si>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</si>
  <si>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</si>
  <si>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</si>
  <si>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</si>
  <si>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</si>
  <si>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</si>
  <si>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</si>
  <si>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</si>
  <si>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</si>
  <si>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</si>
  <si>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</si>
  <si>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</si>
  <si>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</si>
  <si>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</si>
  <si>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</si>
  <si>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</si>
  <si>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</si>
  <si>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</si>
  <si>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</si>
  <si>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</si>
  <si>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</si>
  <si>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</si>
  <si>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</si>
  <si>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</si>
  <si>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</si>
  <si>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</si>
  <si>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</si>
  <si>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</si>
  <si>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</si>
  <si>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</si>
  <si>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</si>
  <si>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</si>
  <si>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</si>
  <si>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</si>
  <si>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</si>
  <si>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</si>
  <si>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</si>
  <si>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</si>
  <si>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</si>
  <si>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</si>
  <si>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</si>
  <si>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</si>
  <si>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</si>
  <si>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</si>
  <si>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</si>
  <si>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</si>
  <si>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</si>
  <si>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</si>
  <si>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</si>
  <si>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</si>
  <si>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</si>
  <si>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</si>
  <si>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</si>
  <si>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</si>
  <si>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</si>
  <si>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</si>
  <si>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</si>
  <si>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</si>
  <si>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</si>
  <si>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</si>
  <si>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</si>
  <si>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</si>
  <si>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</si>
  <si>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</si>
  <si>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</si>
  <si>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</si>
  <si>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</si>
  <si>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</si>
  <si>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</si>
  <si>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</si>
  <si>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</si>
  <si>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</si>
  <si>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</si>
  <si>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</si>
  <si>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</si>
  <si>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</si>
  <si>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</si>
  <si>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</si>
  <si>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</si>
  <si>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</si>
  <si>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</si>
  <si>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</si>
  <si>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</si>
  <si>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</si>
  <si>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</si>
  <si>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</si>
  <si>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</si>
  <si>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</si>
  <si>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</si>
  <si>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</si>
  <si>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</si>
  <si>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</si>
  <si>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</si>
  <si>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</si>
  <si>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</si>
  <si>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</si>
  <si>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</si>
  <si>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</si>
  <si>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</si>
  <si>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</si>
  <si>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</si>
  <si>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</si>
  <si>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</si>
  <si>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</si>
  <si>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</si>
  <si>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</si>
  <si>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</si>
  <si>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</si>
  <si>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</si>
  <si>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</si>
  <si>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</si>
  <si>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</si>
  <si>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</si>
  <si>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</si>
  <si>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</si>
  <si>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</si>
  <si>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</si>
  <si>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</si>
  <si>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</si>
  <si>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</si>
  <si>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</si>
  <si>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</si>
  <si>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</si>
  <si>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</si>
  <si>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</si>
  <si>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</si>
  <si>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</si>
  <si>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</si>
  <si>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</si>
  <si>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</si>
  <si>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</si>
  <si>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</si>
  <si>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</si>
  <si>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</si>
  <si>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</si>
  <si>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</si>
  <si>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</si>
  <si>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</si>
  <si>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</si>
  <si>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</si>
  <si>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</si>
  <si>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</si>
  <si>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</si>
  <si>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</si>
  <si>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</si>
  <si>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</si>
  <si>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</si>
  <si>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</si>
  <si>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</si>
  <si>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</si>
  <si>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</si>
  <si>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</si>
  <si>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</si>
  <si>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</si>
  <si>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</si>
  <si>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</si>
  <si>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</si>
  <si>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</si>
  <si>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</si>
  <si>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</si>
  <si>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</si>
  <si>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</si>
  <si>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</si>
  <si>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</si>
  <si>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</si>
  <si>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</si>
  <si>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</si>
  <si>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</si>
  <si>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</si>
  <si>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</si>
  <si>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</si>
  <si>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</si>
  <si>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</si>
  <si>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</si>
  <si>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</si>
  <si>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</si>
  <si>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</si>
  <si>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</si>
  <si>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</si>
  <si>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</si>
  <si>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</si>
  <si>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</si>
  <si>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</si>
  <si>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</si>
  <si>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</si>
  <si>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</si>
  <si>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</si>
  <si>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</si>
  <si>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</si>
  <si>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</si>
  <si>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</si>
  <si>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</si>
  <si>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</si>
  <si>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</si>
  <si>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</si>
  <si>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</si>
  <si>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</si>
  <si>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</si>
  <si>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</si>
  <si>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</si>
  <si>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</si>
  <si>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</si>
  <si>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</si>
  <si>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</si>
  <si>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</si>
  <si>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</si>
  <si>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</si>
  <si>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</si>
  <si>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</si>
  <si>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</si>
  <si>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</si>
  <si>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</si>
  <si>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</si>
  <si>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</si>
  <si>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</si>
  <si>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</si>
  <si>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</si>
  <si>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</si>
  <si>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</si>
  <si>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</si>
  <si>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</si>
  <si>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</si>
  <si>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</si>
  <si>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</si>
  <si>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</si>
  <si>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</si>
  <si>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</si>
  <si>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</si>
  <si>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</si>
  <si>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</si>
  <si>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</si>
  <si>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</si>
  <si>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</si>
  <si>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</si>
  <si>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</si>
  <si>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</si>
  <si>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</si>
  <si>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</si>
  <si>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</si>
  <si>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</si>
  <si>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</si>
  <si>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</si>
  <si>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</si>
  <si>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</si>
  <si>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</si>
  <si>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</si>
  <si>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</si>
  <si>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</si>
  <si>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</si>
  <si>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</si>
  <si>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</si>
  <si>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</si>
  <si>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</si>
  <si>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</si>
  <si>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</si>
  <si>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</si>
  <si>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</si>
  <si>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</si>
  <si>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</si>
  <si>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</si>
  <si>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</si>
  <si>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</si>
  <si>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</si>
  <si>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</si>
  <si>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</si>
  <si>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</si>
  <si>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</si>
  <si>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</si>
  <si>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</si>
  <si>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</si>
  <si>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</si>
  <si>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</si>
  <si>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</si>
  <si>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</si>
  <si>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</si>
  <si>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</si>
  <si>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</si>
  <si>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</si>
  <si>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</si>
  <si>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</si>
  <si>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</si>
  <si>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</si>
  <si>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</si>
  <si>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</si>
  <si>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</si>
  <si>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</si>
  <si>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</si>
  <si>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</si>
  <si>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</si>
  <si>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</si>
  <si>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</si>
  <si>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</si>
  <si>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</si>
  <si>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</si>
  <si>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</si>
  <si>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</si>
  <si>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</si>
  <si>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</si>
  <si>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</si>
  <si>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</si>
  <si>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</si>
  <si>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</si>
  <si>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</si>
  <si>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</si>
  <si>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</si>
  <si>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</si>
  <si>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</si>
  <si>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</si>
  <si>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</si>
  <si>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</si>
  <si>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</si>
  <si>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</si>
  <si>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</si>
  <si>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</si>
  <si>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</si>
  <si>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</si>
  <si>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</si>
  <si>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</si>
  <si>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</si>
  <si>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</si>
  <si>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</si>
  <si>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</si>
  <si>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</si>
  <si>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</si>
  <si>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</si>
  <si>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</si>
  <si>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</si>
  <si>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</si>
  <si>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</si>
  <si>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</si>
  <si>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</si>
  <si>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</si>
  <si>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</si>
  <si>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</si>
  <si>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</si>
  <si>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</si>
  <si>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</si>
  <si>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</si>
  <si>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</si>
  <si>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</si>
  <si>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</si>
  <si>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</si>
  <si>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</si>
  <si>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</si>
  <si>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</si>
  <si>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</si>
  <si>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</si>
  <si>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</si>
  <si>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</si>
  <si>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</si>
  <si>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</si>
  <si>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</si>
  <si>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</si>
  <si>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</si>
  <si>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</si>
  <si>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</si>
  <si>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</si>
  <si>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</si>
  <si>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</si>
  <si>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</si>
  <si>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</si>
  <si>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</si>
  <si>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</si>
  <si>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</si>
  <si>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</si>
  <si>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</si>
  <si>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</si>
  <si>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</si>
  <si>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</si>
  <si>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</si>
  <si>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</si>
  <si>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</si>
  <si>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</si>
  <si>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</si>
  <si>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</si>
  <si>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</si>
  <si>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</si>
  <si>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</si>
  <si>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</si>
  <si>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</si>
  <si>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</si>
  <si>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</si>
  <si>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</si>
  <si>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</si>
  <si>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</si>
  <si>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</si>
  <si>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</si>
  <si>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</si>
  <si>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</si>
  <si>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</si>
  <si>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</si>
  <si>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</si>
  <si>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</si>
  <si>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</si>
  <si>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</si>
  <si>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</si>
  <si>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</si>
  <si>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</si>
  <si>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</si>
  <si>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</si>
  <si>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</si>
  <si>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</si>
  <si>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</si>
  <si>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</si>
  <si>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</si>
  <si>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</si>
  <si>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</si>
  <si>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</si>
  <si>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</si>
  <si>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</si>
  <si>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</si>
  <si>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</si>
  <si>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</si>
  <si>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</si>
  <si>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</si>
  <si>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</si>
  <si>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</si>
  <si>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</si>
  <si>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</si>
  <si>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</si>
  <si>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</si>
  <si>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</si>
  <si>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</si>
  <si>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</si>
  <si>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</si>
  <si>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</si>
  <si>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</si>
  <si>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</si>
  <si>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</si>
  <si>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</si>
  <si>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</si>
  <si>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</si>
  <si>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</si>
  <si>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</si>
  <si>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</si>
  <si>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</si>
  <si>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</si>
  <si>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</si>
  <si>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</si>
  <si>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</si>
  <si>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</si>
  <si>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</si>
  <si>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</si>
  <si>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</si>
  <si>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</si>
  <si>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</si>
  <si>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</si>
  <si>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</si>
  <si>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</si>
  <si>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</si>
  <si>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</si>
  <si>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</si>
  <si>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</si>
  <si>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</si>
  <si>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</si>
  <si>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</si>
  <si>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</si>
  <si>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</si>
  <si>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</si>
  <si>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</si>
  <si>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</si>
  <si>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</si>
  <si>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</si>
  <si>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</si>
  <si>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</si>
  <si>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</si>
  <si>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</si>
  <si>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</si>
  <si>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</si>
  <si>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</si>
  <si>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</si>
  <si>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</si>
  <si>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</si>
  <si>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</si>
  <si>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</si>
  <si>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</si>
  <si>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</si>
  <si>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</si>
  <si>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</si>
  <si>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</si>
  <si>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</si>
  <si>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</si>
  <si>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</si>
  <si>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</si>
  <si>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</si>
  <si>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</si>
  <si>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</si>
  <si>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</si>
  <si>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</si>
  <si>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</si>
  <si>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</si>
  <si>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</si>
  <si>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</si>
  <si>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</si>
  <si>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</si>
  <si>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</si>
  <si>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</si>
  <si>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</si>
  <si>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</si>
  <si>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</si>
  <si>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</si>
  <si>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</si>
  <si>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</si>
  <si>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</si>
  <si>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</si>
  <si>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</si>
  <si>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</si>
  <si>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</si>
  <si>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</si>
  <si>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</si>
  <si>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</si>
  <si>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</si>
  <si>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</si>
  <si>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</si>
  <si>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</si>
  <si>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</si>
  <si>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</si>
  <si>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</si>
  <si>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</si>
  <si>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</si>
  <si>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</si>
  <si>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</si>
  <si>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</si>
  <si>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</si>
  <si>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</si>
  <si>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</si>
  <si>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</si>
  <si>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</si>
  <si>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</si>
  <si>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</si>
  <si>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</si>
  <si>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</si>
  <si>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</si>
  <si>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</si>
  <si>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</si>
  <si>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</si>
  <si>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</si>
  <si>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</si>
  <si>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</si>
  <si>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</si>
  <si>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</si>
  <si>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</si>
  <si>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</si>
  <si>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</si>
  <si>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</si>
  <si>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</si>
  <si>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</si>
  <si>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</si>
  <si>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</si>
  <si>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</si>
  <si>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</si>
  <si>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</si>
  <si>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</si>
  <si>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</si>
  <si>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</si>
  <si>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</si>
  <si>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</si>
  <si>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</si>
  <si>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</si>
  <si>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</si>
  <si>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</si>
  <si>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</si>
  <si>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</si>
  <si>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</si>
  <si>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</si>
  <si>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</si>
  <si>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</si>
  <si>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</si>
  <si>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</si>
  <si>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</si>
  <si>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</si>
  <si>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</si>
  <si>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</si>
  <si>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</si>
  <si>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</si>
  <si>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</si>
  <si>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</si>
  <si>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</si>
  <si>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</si>
  <si>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</si>
  <si>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</si>
  <si>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</si>
  <si>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</si>
  <si>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</si>
  <si>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</si>
  <si>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</si>
  <si>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</si>
  <si>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</si>
  <si>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</si>
  <si>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</si>
  <si>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</si>
  <si>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</si>
  <si>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</si>
  <si>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</si>
  <si>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</si>
  <si>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</si>
  <si>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</si>
  <si>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</si>
  <si>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</si>
  <si>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</si>
  <si>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</si>
  <si>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</si>
  <si>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</si>
  <si>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</si>
  <si>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</si>
  <si>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</si>
  <si>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</si>
  <si>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</si>
  <si>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</si>
  <si>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</si>
  <si>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</si>
  <si>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</si>
  <si>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</si>
  <si>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</si>
  <si>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</si>
  <si>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</si>
  <si>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</si>
  <si>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</si>
  <si>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</si>
  <si>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</si>
  <si>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</si>
  <si>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</si>
  <si>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</si>
  <si>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</si>
  <si>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</si>
  <si>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</si>
  <si>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</si>
  <si>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</si>
  <si>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</si>
  <si>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</si>
  <si>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</si>
  <si>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</si>
  <si>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</si>
  <si>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</si>
  <si>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</si>
  <si>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</si>
  <si>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</si>
  <si>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</si>
  <si>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</si>
  <si>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</si>
  <si>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</si>
  <si>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</si>
  <si>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</si>
  <si>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</si>
  <si>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</si>
  <si>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</si>
  <si>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</si>
  <si>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</si>
  <si>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</si>
  <si>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</si>
  <si>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</si>
  <si>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</si>
  <si>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</si>
  <si>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</si>
  <si>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</si>
  <si>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</si>
  <si>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</si>
  <si>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</si>
  <si>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</si>
  <si>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</si>
  <si>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</si>
  <si>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</si>
  <si>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</si>
  <si>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</si>
  <si>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</si>
  <si>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</si>
  <si>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</si>
  <si>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</si>
  <si>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</si>
  <si>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</si>
  <si>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</si>
  <si>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</si>
  <si>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</si>
  <si>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</si>
  <si>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</si>
  <si>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</si>
  <si>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</si>
  <si>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</si>
  <si>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</si>
  <si>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</si>
  <si>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</si>
  <si>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</si>
  <si>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</si>
  <si>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</si>
  <si>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</si>
  <si>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</si>
  <si>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</si>
  <si>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</si>
  <si>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</si>
  <si>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</si>
  <si>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</si>
  <si>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</si>
  <si>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</si>
  <si>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</si>
  <si>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</si>
  <si>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</si>
  <si>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</si>
  <si>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</si>
  <si>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</si>
  <si>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</si>
  <si>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</si>
  <si>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</si>
  <si>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</si>
  <si>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</si>
  <si>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</si>
  <si>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</si>
  <si>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</si>
  <si>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</si>
  <si>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</si>
  <si>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</si>
  <si>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</si>
  <si>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</si>
  <si>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</si>
  <si>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</si>
  <si>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</si>
  <si>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</si>
  <si>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</si>
  <si>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</si>
  <si>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</si>
  <si>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</si>
  <si>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</si>
  <si>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</si>
  <si>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</si>
  <si>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</si>
  <si>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</si>
  <si>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</si>
  <si>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</si>
  <si>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</si>
  <si>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</si>
  <si>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</si>
  <si>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</si>
  <si>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</si>
  <si>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</si>
  <si>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</si>
  <si>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</si>
  <si>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</si>
  <si>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</si>
  <si>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</si>
  <si>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</si>
  <si>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</si>
  <si>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</si>
  <si>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</si>
  <si>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</si>
  <si>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</si>
  <si>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</si>
  <si>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</si>
  <si>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</si>
  <si>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</si>
  <si>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</si>
  <si>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</si>
  <si>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</si>
  <si>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</si>
  <si>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</si>
  <si>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</si>
  <si>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</si>
  <si>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</si>
  <si>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</si>
  <si>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</si>
  <si>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</si>
  <si>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</si>
  <si>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</si>
  <si>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</si>
  <si>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</si>
  <si>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</si>
  <si>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</si>
  <si>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</si>
  <si>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</si>
  <si>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</si>
  <si>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</si>
  <si>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</si>
  <si>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</si>
  <si>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</si>
  <si>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</si>
  <si>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</si>
  <si>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</si>
  <si>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</si>
  <si>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</si>
  <si>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</si>
  <si>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</si>
  <si>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</si>
  <si>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</si>
  <si>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</si>
  <si>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</si>
  <si>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</si>
  <si>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</si>
  <si>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</si>
  <si>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</si>
  <si>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</si>
  <si>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</si>
  <si>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</si>
  <si>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</si>
  <si>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</si>
  <si>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</si>
  <si>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</si>
  <si>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</si>
  <si>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</si>
  <si>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</si>
  <si>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</si>
  <si>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</si>
  <si>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</si>
  <si>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</si>
  <si>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</si>
  <si>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</si>
  <si>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</si>
  <si>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</si>
  <si>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</si>
  <si>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</si>
  <si>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</si>
  <si>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</si>
  <si>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</si>
  <si>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</si>
  <si>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</si>
  <si>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</si>
  <si>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</si>
  <si>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</si>
  <si>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</si>
  <si>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</si>
  <si>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</si>
  <si>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</si>
  <si>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</si>
  <si>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</si>
  <si>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</si>
  <si>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</si>
  <si>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</si>
  <si>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</si>
  <si>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</si>
  <si>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</si>
  <si>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</si>
  <si>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</si>
  <si>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</si>
  <si>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</si>
  <si>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</si>
  <si>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</si>
  <si>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</si>
  <si>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</si>
  <si>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</si>
  <si>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</si>
  <si>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</si>
  <si>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</si>
  <si>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</si>
  <si>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</si>
  <si>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</si>
  <si>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</si>
  <si>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</si>
  <si>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</si>
  <si>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</si>
  <si>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</si>
  <si>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</si>
  <si>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</si>
  <si>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</si>
  <si>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</si>
  <si>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</si>
  <si>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</si>
  <si>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</si>
  <si>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</si>
  <si>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</si>
  <si>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</si>
  <si>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</si>
  <si>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</si>
  <si>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</si>
  <si>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</si>
  <si>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</si>
  <si>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</si>
  <si>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</si>
  <si>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</si>
  <si>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</si>
  <si>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</si>
  <si>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</si>
  <si>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</si>
  <si>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</si>
  <si>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</si>
  <si>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</si>
  <si>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</si>
  <si>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</si>
  <si>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</si>
  <si>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</si>
  <si>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</si>
  <si>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</si>
  <si>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</si>
  <si>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</si>
  <si>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</si>
  <si>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</si>
  <si>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</si>
  <si>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</si>
  <si>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</si>
  <si>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</si>
  <si>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</si>
  <si>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</si>
  <si>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</si>
  <si>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</si>
  <si>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</si>
  <si>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</si>
  <si>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</si>
  <si>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</si>
  <si>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</si>
  <si>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</si>
  <si>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</si>
  <si>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</si>
  <si>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</si>
  <si>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</si>
  <si>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</si>
  <si>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</si>
  <si>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</si>
  <si>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</si>
  <si>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</si>
  <si>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</si>
  <si>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</si>
  <si>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</si>
  <si>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</si>
  <si>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</si>
  <si>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</si>
  <si>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</si>
  <si>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</si>
  <si>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</si>
  <si>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</si>
  <si>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</si>
  <si>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</si>
  <si>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</si>
  <si>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</si>
  <si>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</si>
  <si>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</si>
  <si>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</si>
  <si>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</si>
  <si>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</si>
  <si>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</si>
  <si>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</si>
  <si>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</si>
  <si>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</si>
  <si>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</si>
  <si>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</si>
  <si>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</si>
  <si>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</si>
  <si>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</si>
  <si>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</si>
  <si>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</si>
  <si>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</si>
  <si>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</si>
  <si>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</si>
  <si>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</si>
  <si>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</si>
  <si>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</si>
  <si>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</si>
  <si>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</si>
  <si>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</si>
  <si>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</si>
  <si>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</si>
  <si>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</si>
  <si>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</si>
  <si>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</si>
  <si>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</si>
  <si>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</si>
  <si>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</si>
  <si>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</si>
  <si>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</si>
  <si>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</si>
  <si>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</si>
  <si>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</si>
  <si>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</si>
  <si>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</si>
  <si>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</si>
  <si>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</si>
  <si>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</si>
  <si>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</si>
  <si>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</si>
  <si>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</si>
  <si>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</si>
  <si>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</si>
  <si>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</si>
  <si>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</si>
  <si>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</si>
  <si>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</si>
  <si>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</si>
  <si>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</si>
  <si>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</si>
  <si>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</si>
  <si>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</si>
  <si>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</si>
  <si>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</si>
  <si>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</si>
  <si>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</si>
  <si>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</si>
  <si>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</si>
  <si>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</si>
  <si>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</si>
  <si>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</si>
  <si>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</si>
  <si>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</si>
  <si>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</si>
  <si>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</si>
  <si>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</si>
  <si>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</si>
  <si>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</si>
  <si>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</si>
  <si>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</si>
  <si>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</si>
  <si>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</si>
  <si>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</si>
  <si>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</si>
  <si>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</si>
  <si>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</si>
  <si>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</si>
  <si>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</si>
  <si>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</si>
  <si>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</si>
  <si>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</si>
  <si>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</si>
  <si>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</si>
  <si>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</si>
  <si>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</si>
  <si>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</si>
  <si>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</si>
  <si>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</si>
  <si>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</si>
  <si>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</si>
  <si>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</si>
  <si>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</si>
  <si>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</si>
  <si>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</si>
  <si>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</si>
  <si>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</si>
  <si>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</si>
  <si>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</si>
  <si>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</si>
  <si>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</si>
  <si>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</si>
  <si>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</si>
  <si>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</si>
  <si>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</si>
  <si>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</si>
  <si>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</si>
  <si>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</si>
  <si>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</si>
  <si>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</si>
  <si>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</si>
  <si>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</si>
  <si>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</si>
  <si>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</si>
  <si>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</si>
  <si>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</si>
  <si>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</si>
  <si>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</si>
  <si>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</si>
  <si>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</si>
  <si>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</si>
  <si>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</si>
  <si>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</si>
  <si>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</si>
  <si>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</si>
  <si>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</si>
  <si>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</si>
  <si>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</si>
  <si>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</si>
  <si>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</si>
  <si>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</si>
  <si>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</si>
  <si>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</si>
  <si>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</si>
  <si>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</si>
  <si>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</si>
  <si>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</si>
  <si>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</si>
  <si>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</si>
  <si>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</si>
  <si>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</si>
  <si>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</si>
  <si>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</si>
  <si>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</si>
  <si>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</si>
  <si>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</si>
  <si>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</si>
  <si>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</si>
  <si>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</si>
  <si>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</si>
  <si>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</si>
  <si>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</si>
  <si>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</si>
  <si>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</si>
  <si>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</si>
  <si>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</si>
  <si>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</si>
  <si>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</si>
  <si>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</si>
  <si>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</si>
  <si>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</si>
  <si>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</si>
  <si>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</si>
  <si>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</si>
  <si>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</si>
  <si>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</si>
  <si>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</si>
  <si>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</si>
  <si>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</si>
  <si>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</si>
  <si>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</si>
  <si>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</si>
  <si>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</si>
  <si>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</si>
  <si>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</si>
  <si>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</si>
  <si>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</si>
  <si>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</si>
  <si>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</si>
  <si>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</si>
  <si>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</si>
  <si>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</si>
  <si>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</si>
  <si>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</si>
  <si>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</si>
  <si>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</si>
  <si>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</si>
  <si>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</si>
  <si>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</si>
  <si>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</si>
  <si>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</si>
  <si>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</si>
  <si>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</si>
  <si>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</si>
  <si>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</si>
  <si>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</si>
  <si>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</si>
  <si>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</si>
  <si>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</si>
  <si>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</si>
  <si>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</si>
  <si>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</si>
  <si>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</si>
  <si>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</si>
  <si>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</si>
  <si>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</si>
  <si>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</si>
  <si>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</si>
  <si>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</si>
  <si>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</si>
  <si>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</si>
  <si>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</si>
  <si>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</si>
  <si>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</si>
  <si>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</si>
  <si>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</si>
  <si>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</si>
  <si>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</si>
  <si>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</si>
  <si>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</si>
  <si>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</si>
  <si>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</si>
  <si>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</si>
  <si>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</si>
  <si>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</si>
  <si>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</si>
  <si>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</si>
  <si>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</si>
  <si>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</si>
  <si>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</si>
  <si>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</si>
  <si>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</si>
  <si>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</si>
  <si>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</si>
  <si>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</si>
  <si>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</si>
  <si>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</si>
  <si>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</si>
  <si>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</si>
  <si>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</si>
  <si>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</si>
  <si>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</si>
  <si>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</si>
  <si>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</si>
  <si>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</si>
  <si>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</si>
  <si>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</si>
  <si>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</si>
  <si>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</si>
  <si>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</si>
  <si>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</si>
  <si>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</si>
  <si>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</si>
  <si>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</si>
  <si>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</si>
  <si>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</si>
  <si>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</si>
  <si>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</si>
  <si>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</si>
  <si>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</si>
  <si>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</si>
  <si>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</si>
  <si>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</si>
  <si>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</si>
  <si>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</si>
  <si>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</si>
  <si>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</si>
  <si>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</si>
  <si>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</si>
  <si>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</si>
  <si>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</si>
  <si>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</si>
  <si>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</si>
  <si>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</si>
  <si>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</si>
  <si>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</si>
  <si>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</si>
  <si>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</si>
  <si>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</si>
  <si>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</si>
  <si>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</si>
  <si>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</si>
  <si>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</si>
  <si>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</si>
  <si>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</si>
  <si>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</si>
  <si>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</si>
  <si>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</si>
  <si>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</si>
  <si>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</si>
  <si>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</si>
  <si>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</si>
  <si>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</si>
  <si>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</si>
  <si>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</si>
  <si>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</si>
  <si>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</si>
  <si>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</si>
  <si>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</si>
  <si>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</si>
  <si>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</si>
  <si>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</si>
  <si>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</si>
  <si>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</si>
  <si>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</si>
  <si>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</si>
  <si>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</si>
  <si>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</si>
  <si>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</si>
  <si>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</si>
  <si>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</si>
  <si>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</si>
  <si>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</si>
  <si>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</si>
  <si>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</si>
  <si>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</si>
  <si>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</si>
  <si>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</si>
  <si>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</si>
  <si>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</si>
  <si>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</si>
  <si>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</si>
  <si>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</si>
  <si>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</si>
  <si>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</si>
  <si>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</si>
  <si>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</si>
  <si>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</si>
  <si>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</si>
  <si>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</si>
  <si>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</si>
  <si>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</si>
  <si>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</si>
  <si>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</si>
  <si>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</si>
  <si>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</si>
  <si>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</si>
  <si>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</si>
  <si>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</si>
  <si>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</si>
  <si>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</si>
  <si>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</si>
  <si>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</si>
  <si>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</si>
  <si>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</si>
  <si>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</si>
  <si>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</si>
  <si>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</si>
  <si>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</si>
  <si>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</si>
  <si>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</si>
  <si>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</si>
  <si>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</si>
  <si>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</si>
  <si>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</si>
  <si>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</si>
  <si>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</si>
  <si>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</si>
  <si>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</si>
  <si>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</si>
  <si>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</si>
  <si>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</si>
  <si>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</si>
  <si>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</si>
  <si>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</si>
  <si>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</si>
  <si>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</si>
  <si>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</si>
  <si>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</si>
  <si>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</si>
  <si>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</si>
  <si>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</si>
  <si>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</si>
  <si>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</si>
  <si>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</si>
  <si>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</si>
  <si>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</si>
  <si>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</si>
  <si>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</si>
  <si>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</si>
  <si>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</si>
  <si>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PCM-20251028-00000845</t>
  </si>
  <si>
    <t>EM team on the way need 30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</si>
  <si>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</si>
  <si>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</si>
  <si>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</si>
  <si>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</si>
  <si>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</si>
  <si>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</si>
  <si>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PCM-20251028-00000851</t>
  </si>
  <si>
    <t>EM Team on the way ETA: 40 Mins</t>
  </si>
  <si>
    <t>PCM-20251028-00000760</t>
  </si>
  <si>
    <t xml:space="preserve">team on the way need 120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</si>
</sst>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9" totalsRowShown="0" headerRowDxfId="174" dataDxfId="173" headerRowBorderDxfId="171" tableBorderDxfId="172" totalsRowBorderDxfId="170">
  <autoFilter ref="A1:L4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2" totalsRowShown="0" headerRowDxfId="157" dataDxfId="156" headerRowBorderDxfId="154" tableBorderDxfId="155" totalsRowBorderDxfId="153">
  <autoFilter ref="A1:CJ20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0" totalsRowShown="0" headerRowDxfId="48" dataDxfId="47" headerRowBorderDxfId="45" tableBorderDxfId="46" totalsRowBorderDxfId="44">
  <autoFilter ref="A1:L19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7" totalsRowShown="0" headerRowDxfId="15" dataDxfId="14" headerRowBorderDxfId="12" tableBorderDxfId="13">
  <autoFilter ref="A1:L9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9"/>
  <sheetViews>
    <sheetView workbookViewId="0">
      <selection activeCell="C6" sqref="C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295.49547256944061</v>
      </c>
      <c r="H2" s="78">
        <v>45662.943402777775</v>
      </c>
      <c r="I2" s="61" t="str">
        <f>IFERROR(VLOOKUP(D2,DB!A:F,6,0),"")</f>
        <v>Generator-SG</v>
      </c>
      <c r="J2" s="61" t="str">
        <f>IFERROR(VLOOKUP(D2,DB!A:G,7,0),"")</f>
        <v>Dead</v>
      </c>
      <c r="K2" s="69" t="s">
        <v>38999</v>
      </c>
      <c r="L2" s="67" t="str">
        <f>IFERROR(VLOOKUP(D2,DB!A:I,9,0),"")</f>
        <v>Latis</v>
      </c>
    </row>
    <row r="3" spans="1:15" ht="15" customHeight="1">
      <c r="A3" s="133"/>
      <c r="B3" s="134" t="str">
        <f>IFERROR(VLOOKUP(D3,DB!A:K,11,0),"")</f>
        <v/>
      </c>
      <c r="C3" s="134"/>
      <c r="D3" s="134"/>
      <c r="E3" s="135"/>
      <c r="F3" s="136"/>
      <c r="G3" s="137">
        <f ca="1">IFERROR(NOW()-F3,"")</f>
        <v>45958.443898495367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45958.443898495367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45958.443898495367</v>
      </c>
      <c r="H5" s="136"/>
      <c r="I5" s="134" t="str">
        <f>IFERROR(VLOOKUP(D5,DB!A:F,6,0),"")</f>
        <v/>
      </c>
      <c r="J5" s="134" t="str">
        <f>IFERROR(VLOOKUP(D5,DB!A:G,7,0),"")</f>
        <v/>
      </c>
      <c r="K5" s="138"/>
      <c r="L5" s="139" t="str">
        <f>IFERROR(VLOOKUP(D5,DB!A:I,9,0),"")</f>
        <v/>
      </c>
    </row>
    <row r="6" spans="1:15" ht="15" customHeight="1">
      <c r="A6" s="133"/>
      <c r="B6" s="134" t="str">
        <f>IFERROR(VLOOKUP(D6,DB!A:K,11,0),"")</f>
        <v/>
      </c>
      <c r="C6" s="134"/>
      <c r="D6" s="138"/>
      <c r="E6" s="135"/>
      <c r="F6" s="136"/>
      <c r="G6" s="137">
        <f ca="1">IFERROR(NOW()-F6,"")</f>
        <v>45958.443898495367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45958.443898495367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45958.443898495367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45958.443898495367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45958.443898495367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45958.443898495367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45958.443898495367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45958.443898495367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45958.443898495367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45958.443898495367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45958.443898495367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45958.443898495367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45958.443898495367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45958.443898495367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45958.443898495367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45958.443898495367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45958.443898495367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45958.443898495367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45958.443898495367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45958.443898495367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45958.443898495367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45958.443898495367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45958.443898495367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45958.443898495367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45958.443898495367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45958.443898495367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45958.443898495367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45958.443898495367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45958.443898495367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45958.443898495367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45958.443898495367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45958.443898495367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45958.443898495367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45958.443898495367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45958.443898495367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45958.443898495367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45958.443898495367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45958.443898495367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45958.443898495367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45958.443898495367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45958.443898495367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45958.443898495367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45958.443898495367</v>
      </c>
      <c r="H48" s="136"/>
      <c r="I48" s="134" t="str">
        <f>IFERROR(VLOOKUP(D48,DB!A:F,6,0),"")</f>
        <v/>
      </c>
      <c r="J48" s="134" t="str">
        <f>IFERROR(VLOOKUP(D48,DB!A:G,7,0),"")</f>
        <v/>
      </c>
      <c r="K48" s="138"/>
      <c r="L48" s="139" t="str">
        <f>IFERROR(VLOOKUP(D48,DB!A:I,9,0),"")</f>
        <v/>
      </c>
    </row>
    <row r="49" spans="1:12" ht="15" customHeight="1">
      <c r="A49" s="145"/>
      <c r="B49" s="146" t="str">
        <f>IFERROR(VLOOKUP(D49,DB!A:K,11,0),"")</f>
        <v/>
      </c>
      <c r="C49" s="146"/>
      <c r="D49" s="146"/>
      <c r="E49" s="147"/>
      <c r="F49" s="148"/>
      <c r="G49" s="149">
        <f ca="1">IFERROR(NOW()-F49,"")</f>
        <v>45958.443898495367</v>
      </c>
      <c r="H49" s="148"/>
      <c r="I49" s="146" t="str">
        <f>IFERROR(VLOOKUP(D49,DB!A:F,6,0),"")</f>
        <v/>
      </c>
      <c r="J49" s="146" t="str">
        <f>IFERROR(VLOOKUP(D49,DB!A:G,7,0),"")</f>
        <v/>
      </c>
      <c r="K49" s="150"/>
      <c r="L49" s="151" t="str">
        <f>IFERROR(VLOOKUP(D49,DB!A:I,9,0),"")</f>
        <v/>
      </c>
    </row>
  </sheetData>
  <customSheetViews>
    <customSheetView guid="{F6042A99-DD27-4453-835D-0834D95730CC}" filter="1" showAutoFilter="1">
      <pageMargins left="0" right="0" top="0" bottom="0" header="0" footer="0"/>
      <autoFilter ref="B1:M1" xr:uid="{EA26D928-989E-47B3-A2CF-25CD6AEC7FF2}"/>
    </customSheetView>
  </customSheetViews>
  <dataValidations count="2">
    <dataValidation allowBlank="1" showInputMessage="1" showErrorMessage="1" sqref="E1" xr:uid="{5DBA255D-CDD9-49FB-AD3C-AF70AB4EE696}"/>
    <dataValidation type="list" allowBlank="1" showInputMessage="1" showErrorMessage="1" sqref="E2:E4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2"/>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39000</v>
      </c>
      <c r="N1" s="90" t="s">
        <v>39001</v>
      </c>
      <c r="O1" s="90" t="s">
        <v>39002</v>
      </c>
      <c r="P1" s="90" t="s">
        <v>39003</v>
      </c>
      <c r="Q1" s="90" t="s">
        <v>39004</v>
      </c>
      <c r="R1" s="90" t="s">
        <v>39005</v>
      </c>
      <c r="S1" s="90" t="s">
        <v>39006</v>
      </c>
      <c r="T1" s="90" t="s">
        <v>39007</v>
      </c>
      <c r="U1" s="90" t="s">
        <v>39008</v>
      </c>
      <c r="V1" s="90" t="s">
        <v>39009</v>
      </c>
      <c r="W1" s="90" t="s">
        <v>39010</v>
      </c>
      <c r="X1" s="90" t="s">
        <v>39011</v>
      </c>
      <c r="Y1" s="90" t="s">
        <v>39012</v>
      </c>
      <c r="Z1" s="90" t="s">
        <v>39013</v>
      </c>
      <c r="AA1" s="90" t="s">
        <v>39014</v>
      </c>
      <c r="AB1" s="90" t="s">
        <v>39015</v>
      </c>
      <c r="AC1" s="90" t="s">
        <v>39016</v>
      </c>
      <c r="AD1" s="90" t="s">
        <v>39017</v>
      </c>
      <c r="AE1" s="90" t="s">
        <v>39018</v>
      </c>
      <c r="AF1" s="90" t="s">
        <v>39019</v>
      </c>
      <c r="AG1" s="90" t="s">
        <v>39020</v>
      </c>
      <c r="AH1" s="90" t="s">
        <v>39021</v>
      </c>
      <c r="AI1" s="90" t="s">
        <v>39022</v>
      </c>
      <c r="AJ1" s="90" t="s">
        <v>39023</v>
      </c>
      <c r="AK1" s="90" t="s">
        <v>39024</v>
      </c>
      <c r="AL1" s="90" t="s">
        <v>39025</v>
      </c>
      <c r="AM1" s="90" t="s">
        <v>39026</v>
      </c>
      <c r="AN1" s="90" t="s">
        <v>39027</v>
      </c>
      <c r="AO1" s="90" t="s">
        <v>39028</v>
      </c>
      <c r="AP1" s="90" t="s">
        <v>39029</v>
      </c>
      <c r="AQ1" s="90" t="s">
        <v>39030</v>
      </c>
      <c r="AR1" s="90" t="s">
        <v>39031</v>
      </c>
      <c r="AS1" s="90" t="s">
        <v>39032</v>
      </c>
      <c r="AT1" s="90" t="s">
        <v>39033</v>
      </c>
      <c r="AU1" s="90" t="s">
        <v>39034</v>
      </c>
      <c r="AV1" s="90" t="s">
        <v>39035</v>
      </c>
      <c r="AW1" s="90" t="s">
        <v>39036</v>
      </c>
      <c r="AX1" s="90" t="s">
        <v>39037</v>
      </c>
      <c r="AY1" s="90" t="s">
        <v>39038</v>
      </c>
      <c r="AZ1" s="90" t="s">
        <v>39039</v>
      </c>
      <c r="BA1" s="90" t="s">
        <v>39040</v>
      </c>
      <c r="BB1" s="90" t="s">
        <v>39041</v>
      </c>
      <c r="BC1" s="90" t="s">
        <v>39042</v>
      </c>
      <c r="BD1" s="90" t="s">
        <v>39043</v>
      </c>
      <c r="BE1" s="90" t="s">
        <v>39044</v>
      </c>
      <c r="BF1" s="90" t="s">
        <v>39045</v>
      </c>
      <c r="BG1" s="90" t="s">
        <v>39046</v>
      </c>
      <c r="BH1" s="90" t="s">
        <v>39047</v>
      </c>
      <c r="BI1" s="90" t="s">
        <v>39048</v>
      </c>
      <c r="BJ1" s="90" t="s">
        <v>39049</v>
      </c>
      <c r="BK1" s="90" t="s">
        <v>39050</v>
      </c>
      <c r="BL1" s="90" t="s">
        <v>39051</v>
      </c>
      <c r="BM1" s="90" t="s">
        <v>39052</v>
      </c>
      <c r="BN1" s="90" t="s">
        <v>39053</v>
      </c>
      <c r="BO1" s="90" t="s">
        <v>39054</v>
      </c>
      <c r="BP1" s="90" t="s">
        <v>39055</v>
      </c>
      <c r="BQ1" s="90" t="s">
        <v>39056</v>
      </c>
      <c r="BR1" s="90" t="s">
        <v>39057</v>
      </c>
      <c r="BS1" s="90" t="s">
        <v>39058</v>
      </c>
      <c r="BT1" s="90" t="s">
        <v>39059</v>
      </c>
      <c r="BU1" s="90" t="s">
        <v>39060</v>
      </c>
      <c r="BV1" s="90" t="s">
        <v>39061</v>
      </c>
      <c r="BW1" s="90" t="s">
        <v>39062</v>
      </c>
      <c r="BX1" s="90" t="s">
        <v>39063</v>
      </c>
      <c r="BY1" s="90" t="s">
        <v>39064</v>
      </c>
      <c r="BZ1" s="90" t="s">
        <v>39065</v>
      </c>
      <c r="CA1" s="90" t="s">
        <v>39066</v>
      </c>
      <c r="CB1" s="90" t="s">
        <v>39067</v>
      </c>
      <c r="CC1" s="90" t="s">
        <v>39068</v>
      </c>
      <c r="CD1" s="90" t="s">
        <v>39069</v>
      </c>
      <c r="CE1" s="90" t="s">
        <v>39070</v>
      </c>
      <c r="CF1" s="90" t="s">
        <v>39071</v>
      </c>
      <c r="CG1" s="90" t="s">
        <v>39072</v>
      </c>
      <c r="CH1" s="90" t="s">
        <v>39073</v>
      </c>
      <c r="CI1" s="90" t="s">
        <v>39074</v>
      </c>
      <c r="CJ1" s="90" t="s">
        <v>39075</v>
      </c>
    </row>
    <row r="2" spans="1:88" s="70" customFormat="1" ht="31.5" customHeight="1">
      <c r="A2" s="63" t="s">
        <v>39076</v>
      </c>
      <c r="B2" s="63" t="s">
        <v>27</v>
      </c>
      <c r="C2" s="63">
        <v>1</v>
      </c>
      <c r="D2" s="63" t="s">
        <v>19312</v>
      </c>
      <c r="E2" s="87" t="s">
        <v>39077</v>
      </c>
      <c r="F2" s="76">
        <v>45322.056979166664</v>
      </c>
      <c r="G2" s="77" t="s">
        <v>39078</v>
      </c>
      <c r="H2" s="89">
        <v>45322.050729166665</v>
      </c>
      <c r="I2" s="63" t="s">
        <v>88</v>
      </c>
      <c r="J2" s="63" t="s">
        <v>65</v>
      </c>
      <c r="K2" s="88" t="s">
        <v>39079</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39080</v>
      </c>
      <c r="B3" s="63" t="str">
        <f>IFERROR(VLOOKUP(D3,DB!A:K,11,0),"")</f>
        <v>R2</v>
      </c>
      <c r="C3" s="63">
        <v>1</v>
      </c>
      <c r="D3" s="63" t="s">
        <v>29202</v>
      </c>
      <c r="E3" s="87" t="s">
        <v>38998</v>
      </c>
      <c r="F3" s="76">
        <v>45824.999837962961</v>
      </c>
      <c r="G3" s="77">
        <f ca="1">IFERROR(NOW()-F3,"-")</f>
        <v>133.44406053240527</v>
      </c>
      <c r="H3" s="76">
        <v>45824.993587962963</v>
      </c>
      <c r="I3" s="63" t="str">
        <f>IFERROR(VLOOKUP(D3,DB!A:F,6,0),"")</f>
        <v>Generator-SG</v>
      </c>
      <c r="J3" s="63" t="str">
        <f>IFERROR(VLOOKUP(D3,DB!A:G,7,0),"")</f>
        <v>Good</v>
      </c>
      <c r="K3" s="88" t="s">
        <v>39081</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45958.443898495367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45958.443898495367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45958.443898495367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45958.443898495367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45958.443898495367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45958.443898495367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45958.443898495367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45958.443898495367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45958.443898495367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45958.443898495367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45958.443898495367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45958.443898495367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45958.443898495367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45958.443898495367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45958.443898495367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45958.443898495367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45958.443898495367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45958.443898495367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45958.443898495367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45958.443898495367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45958.443898495367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45958.443898495367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45958.443898495367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45958.443898495367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45958.443898495367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45958.443898495367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45958.443898495367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45958.443898495367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45958.443898495367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45958.443898495367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45958.443898495367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45958.443898495367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45958.443898495367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45958.443898495367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45958.443898495367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45958.443898495367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45958.443898495367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45958.443898495367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45958.443898495367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45958.443898495367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45958.443898495367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45958.443898495367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45958.443898495367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45958.443898495367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45958.443898495367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45958.443898495367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45958.443898495367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45958.443898495367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45958.443898495367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45958.443898495367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45958.443898495367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45958.443898495367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45958.443898495367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45958.443898495367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61"/>
      <c r="B58" s="162" t="str">
        <f>IFERROR(VLOOKUP(D58,DB!A:K,11,0),"")</f>
        <v/>
      </c>
      <c r="C58" s="162"/>
      <c r="D58" s="162"/>
      <c r="E58" s="163"/>
      <c r="F58" s="164"/>
      <c r="G58" s="165">
        <f ca="1">IFERROR(NOW()-F58,"-")</f>
        <v>45958.443898495367</v>
      </c>
      <c r="H58" s="164"/>
      <c r="I58" s="162" t="str">
        <f>IFERROR(VLOOKUP(D58,DB!A:F,6,0),"")</f>
        <v/>
      </c>
      <c r="J58" s="162" t="str">
        <f>IFERROR(VLOOKUP(D58,DB!A:G,7,0),"")</f>
        <v/>
      </c>
      <c r="K58" s="166"/>
      <c r="L58" s="162" t="str">
        <f>IFERROR(VLOOKUP(D58,DB!A:I,9,0),"")</f>
        <v/>
      </c>
      <c r="M58" s="162"/>
      <c r="N58" s="162"/>
      <c r="O58" s="162"/>
      <c r="P58" s="162"/>
      <c r="Q58" s="162"/>
      <c r="R58" s="162"/>
      <c r="S58" s="162"/>
      <c r="T58" s="162"/>
      <c r="U58" s="162"/>
      <c r="V58" s="162"/>
      <c r="W58" s="162"/>
      <c r="X58" s="162"/>
      <c r="Y58" s="162"/>
      <c r="Z58" s="162"/>
      <c r="AA58" s="162"/>
      <c r="AB58" s="162"/>
      <c r="AC58" s="162"/>
      <c r="AD58" s="162"/>
      <c r="AE58" s="162"/>
      <c r="AF58" s="162"/>
      <c r="AG58" s="162"/>
      <c r="AH58" s="162"/>
      <c r="AI58" s="162"/>
      <c r="AJ58" s="162"/>
      <c r="AK58" s="162"/>
      <c r="AL58" s="162"/>
      <c r="AM58" s="162"/>
      <c r="AN58" s="162"/>
      <c r="AO58" s="162"/>
      <c r="AP58" s="162"/>
      <c r="AQ58" s="162"/>
      <c r="AR58" s="162"/>
      <c r="AS58" s="162"/>
      <c r="AT58" s="162"/>
      <c r="AU58" s="162"/>
      <c r="AV58" s="162"/>
      <c r="AW58" s="162"/>
      <c r="AX58" s="162"/>
      <c r="AY58" s="162"/>
      <c r="AZ58" s="162"/>
      <c r="BA58" s="162"/>
      <c r="BB58" s="162"/>
      <c r="BC58" s="162"/>
      <c r="BD58" s="162"/>
      <c r="BE58" s="162"/>
      <c r="BF58" s="162"/>
      <c r="BG58" s="162"/>
      <c r="BH58" s="162"/>
      <c r="BI58" s="162"/>
      <c r="BJ58" s="162"/>
      <c r="BK58" s="162"/>
      <c r="BL58" s="162"/>
      <c r="BM58" s="162"/>
      <c r="BN58" s="162"/>
      <c r="BO58" s="162"/>
      <c r="BP58" s="162"/>
      <c r="BQ58" s="162"/>
      <c r="BR58" s="162"/>
      <c r="BS58" s="162"/>
      <c r="BT58" s="162"/>
      <c r="BU58" s="162"/>
      <c r="BV58" s="162"/>
      <c r="BW58" s="162"/>
      <c r="BX58" s="162"/>
      <c r="BY58" s="162"/>
      <c r="BZ58" s="162"/>
      <c r="CA58" s="162"/>
      <c r="CB58" s="162"/>
      <c r="CC58" s="162"/>
      <c r="CD58" s="162"/>
      <c r="CE58" s="162"/>
      <c r="CF58" s="162"/>
      <c r="CG58" s="162"/>
      <c r="CH58" s="162"/>
      <c r="CI58" s="162"/>
      <c r="CJ58" s="167"/>
    </row>
    <row r="59" spans="1:88" ht="31.5" customHeight="1">
      <c r="A59" s="113"/>
      <c r="B59" s="18" t="str">
        <f>IFERROR(VLOOKUP(D59,DB!A:K,11,0),"")</f>
        <v/>
      </c>
      <c r="C59" s="18"/>
      <c r="D59" s="18"/>
      <c r="E59" s="114"/>
      <c r="F59" s="115"/>
      <c r="G59" s="116">
        <f ca="1">IFERROR(NOW()-F59,"-")</f>
        <v>45958.443898495367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45958.443898495367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45958.443898495367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45958.443898495367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45958.443898495367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45958.443898495367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45958.443898495367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45958.443898495367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45958.443898495367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45958.443898495367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45958.443898495367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45958.443898495367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45958.443898495367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45958.443898495367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45958.443898495367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45958.443898495367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45958.443898495367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45958.443898495367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45958.443898495367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45958.443898495367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45958.443898495367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45958.443898495367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45958.443898495367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45958.443898495367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45958.443898495367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45958.443898495367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45958.443898495367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45958.443898495367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45958.443898495367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45958.443898495367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45958.443898495367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45958.443898495367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45958.443898495367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45958.443898495367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45958.443898495367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45958.443898495367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45958.443898495367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45958.443898495367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45958.443898495367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45958.443898495367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45958.443898495367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45958.443898495367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45958.443898495367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45958.443898495367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45958.443898495367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45958.443898495367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45958.443898495367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45958.443898495367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45958.443898495367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45958.443898495367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45958.443898495367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45958.443898495367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45958.443898495367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45958.443898495367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45958.443898495367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45958.443898495367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45958.443898495367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45958.443898495367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45958.443898495367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45958.443898495367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45958.443898495367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45958.443898495367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45958.443898495367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45958.443898495367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45958.443898495367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45958.443898495367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45958.443898495367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45958.443898495367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45958.443898495367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45958.443898495367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45958.443898495367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45958.443898495367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45958.443898495367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45958.443898495367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45958.443898495367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45958.443898495367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45958.443898495367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45958.443898495367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45958.443898495367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45958.443898495367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45958.443898495367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45958.443898495367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45958.443898495367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45958.443898495367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45958.443898495367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45958.443898495367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45958.443898495367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45958.443898495367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45958.443898495367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45958.443898495367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45958.443898495367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45958.443898495367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45958.443898495367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45958.443898495367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45958.443898495367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45958.443898495367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45958.443898495367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45958.443898495367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45958.443898495367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45958.443898495367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45958.443898495367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45958.443898495367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45958.443898495367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45958.443898495367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45958.443898495367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45958.443898495367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45958.443898495367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45958.443898495367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45958.443898495367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45958.443898495367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45958.443898495367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45958.443898495367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45958.443898495367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45958.443898495367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45958.443898495367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45958.443898495367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45958.443898495367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45958.443898495367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45958.443898495367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45958.443898495367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45958.443898495367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45958.443898495367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45958.443898495367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45958.443898495367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45958.443898495367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45958.443898495367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45958.443898495367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45958.443898495367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45958.443898495367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45958.443898495367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45958.443898495367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45958.443898495367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45958.443898495367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45958.443898495367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45958.443898495367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45958.443898495367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45958.443898495367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45958.443898495367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45958.443898495367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45958.443898495367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45958.443898495367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45958.443898495367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45958.443898495367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61"/>
      <c r="B202" s="162" t="str">
        <f>IFERROR(VLOOKUP(D202,DB!A:K,11,0),"")</f>
        <v/>
      </c>
      <c r="C202" s="162"/>
      <c r="D202" s="162"/>
      <c r="E202" s="163"/>
      <c r="F202" s="164"/>
      <c r="G202" s="165">
        <f ca="1">IFERROR(NOW()-F202,"-")</f>
        <v>45958.443898495367</v>
      </c>
      <c r="H202" s="164"/>
      <c r="I202" s="162" t="str">
        <f>IFERROR(VLOOKUP(D202,DB!A:F,6,0),"")</f>
        <v/>
      </c>
      <c r="J202" s="162" t="str">
        <f>IFERROR(VLOOKUP(D202,DB!A:G,7,0),"")</f>
        <v/>
      </c>
      <c r="K202" s="166"/>
      <c r="L202" s="162" t="str">
        <f>IFERROR(VLOOKUP(D202,DB!A:I,9,0),"")</f>
        <v/>
      </c>
      <c r="M202" s="162"/>
      <c r="N202" s="162"/>
      <c r="O202" s="162"/>
      <c r="P202" s="162"/>
      <c r="Q202" s="162"/>
      <c r="R202" s="162"/>
      <c r="S202" s="162"/>
      <c r="T202" s="162"/>
      <c r="U202" s="162"/>
      <c r="V202" s="162"/>
      <c r="W202" s="162"/>
      <c r="X202" s="162"/>
      <c r="Y202" s="162"/>
      <c r="Z202" s="162"/>
      <c r="AA202" s="162"/>
      <c r="AB202" s="162"/>
      <c r="AC202" s="162"/>
      <c r="AD202" s="162"/>
      <c r="AE202" s="162"/>
      <c r="AF202" s="162"/>
      <c r="AG202" s="162"/>
      <c r="AH202" s="162"/>
      <c r="AI202" s="162"/>
      <c r="AJ202" s="162"/>
      <c r="AK202" s="162"/>
      <c r="AL202" s="162"/>
      <c r="AM202" s="162"/>
      <c r="AN202" s="162"/>
      <c r="AO202" s="162"/>
      <c r="AP202" s="162"/>
      <c r="AQ202" s="162"/>
      <c r="AR202" s="162"/>
      <c r="AS202" s="162"/>
      <c r="AT202" s="162"/>
      <c r="AU202" s="162"/>
      <c r="AV202" s="162"/>
      <c r="AW202" s="162"/>
      <c r="AX202" s="162"/>
      <c r="AY202" s="162"/>
      <c r="AZ202" s="162"/>
      <c r="BA202" s="162"/>
      <c r="BB202" s="162"/>
      <c r="BC202" s="162"/>
      <c r="BD202" s="162"/>
      <c r="BE202" s="162"/>
      <c r="BF202" s="162"/>
      <c r="BG202" s="162"/>
      <c r="BH202" s="162"/>
      <c r="BI202" s="162"/>
      <c r="BJ202" s="162"/>
      <c r="BK202" s="162"/>
      <c r="BL202" s="162"/>
      <c r="BM202" s="162"/>
      <c r="BN202" s="162"/>
      <c r="BO202" s="162"/>
      <c r="BP202" s="162"/>
      <c r="BQ202" s="162"/>
      <c r="BR202" s="162"/>
      <c r="BS202" s="162"/>
      <c r="BT202" s="162"/>
      <c r="BU202" s="162"/>
      <c r="BV202" s="162"/>
      <c r="BW202" s="162"/>
      <c r="BX202" s="162"/>
      <c r="BY202" s="162"/>
      <c r="BZ202" s="162"/>
      <c r="CA202" s="162"/>
      <c r="CB202" s="162"/>
      <c r="CC202" s="162"/>
      <c r="CD202" s="162"/>
      <c r="CE202" s="162"/>
      <c r="CF202" s="162"/>
      <c r="CG202" s="162"/>
      <c r="CH202" s="162"/>
      <c r="CI202" s="162"/>
      <c r="CJ202" s="167"/>
    </row>
  </sheetData>
  <dataValidations count="2">
    <dataValidation allowBlank="1" showInputMessage="1" showErrorMessage="1" sqref="E1" xr:uid="{4D935161-CDD3-4592-B877-3FB59C99E142}"/>
    <dataValidation type="list" allowBlank="1" showInputMessage="1" showErrorMessage="1" sqref="E3:E20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45958.443898495367</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45958.443898495367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45958.443898495367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45958.443898495367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45958.443898495367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45958.443898495367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45958.443898495367</v>
      </c>
      <c r="H8" s="22"/>
      <c r="I8" s="19" t="str">
        <f>IFERROR(VLOOKUP(D8,DB!A:F,6,0),"")</f>
        <v/>
      </c>
      <c r="J8" s="18" t="str">
        <f>IFERROR(VLOOKUP(D8,DB!A:G,7,0),"")</f>
        <v/>
      </c>
      <c r="K8" s="46"/>
      <c r="L8" s="23" t="str">
        <f>IFERROR(VLOOKUP(D8,DB!A:I,9,0),"")</f>
        <v/>
      </c>
    </row>
    <row r="9" spans="1:13" ht="15" customHeight="1">
      <c r="A9" s="19"/>
      <c r="B9" s="63" t="str">
        <f>IFERROR(VLOOKUP(D9,DB!A:K,11,0),"")</f>
        <v/>
      </c>
      <c r="C9" s="18"/>
      <c r="D9" s="63"/>
      <c r="E9" s="18"/>
      <c r="F9" s="20"/>
      <c r="G9" s="21">
        <f t="shared" ref="G9:G71" ca="1" si="1">IFERROR(NOW()-F9,"-")</f>
        <v>45958.443898495367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45958.443898495367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45958.443898495367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45958.443898495367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45958.443898495367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45958.443898495367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45958.443898495367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45958.443898495367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45958.443898495367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45958.443898495367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45958.443898495367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45958.443898495367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45958.443898495367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45958.443898495367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45958.443898495367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45958.443898495367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45958.443898495367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45958.443898495367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45958.443898495367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45958.443898495367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45958.443898495367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45958.443898495367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45958.443898495367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45958.443898495367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45958.443898495367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45958.443898495367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45958.443898495367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45958.443898495367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45958.443898495367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45958.443898495367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45958.443898495367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45958.443898495367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45958.443898495367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45958.443898495367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45958.443898495367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45958.443898495367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45958.443898495367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45958.443898495367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45958.443898495367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45958.443898495367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45958.443898495367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45958.443898495367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45958.443898495367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45958.443898495367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45958.443898495367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45958.443898495367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45958.443898495367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45958.443898495367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45958.443898495367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45958.443898495367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45958.443898495367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45958.443898495367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45958.443898495367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45958.443898495367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45958.443898495367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45958.443898495367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45958.443898495367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45958.443898495367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45958.443898495367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45958.443898495367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45958.443898495367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45958.443898495367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45958.443898495367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45958.443898495367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45958.443898495367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45958.443898495367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45958.443898495367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45958.443898495367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45958.443898495367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45958.443898495367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45958.443898495367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45958.443898495367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45958.443898495367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45958.443898495367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45958.443898495367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45958.443898495367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45958.443898495367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45958.443898495367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45958.443898495367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45958.443898495367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45958.443898495367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45958.443898495367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45958.443898495367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45958.443898495367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45958.443898495367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45958.443898495367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45958.443898495367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45958.443898495367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45958.443898495367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45958.443898495367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45958.443898495367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45958.443898495367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45958.443898495367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45958.443898495367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45958.443898495367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45958.443898495367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45958.443898495367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45958.443898495367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45958.443898495367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45958.443898495367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45958.443898495367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45958.443898495367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45958.443898495367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45958.443898495367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45958.443898495367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45958.443898495367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45958.443898495367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45958.443898495367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45958.443898495367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45958.443898495367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45958.443898495367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45958.443898495367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45958.443898495367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45958.443898495367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45958.443898495367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45958.443898495367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45958.443898495367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45958.443898495367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45958.443898495367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45958.443898495367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45958.443898495367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45958.443898495367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45958.443898495367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45958.443898495367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45958.443898495367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45958.443898495367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45958.443898495367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45958.443898495367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45958.443898495367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45958.443898495367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45958.443898495367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45958.443898495367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45958.443898495367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45958.443898495367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45958.443898495367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45958.443898495367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45958.443898495367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45958.443898495367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45958.443898495367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45958.443898495367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45958.443898495367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45958.443898495367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45958.443898495367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45958.443898495367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45958.443898495367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45958.443898495367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45958.443898495367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45958.443898495367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45958.443898495367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45958.443898495367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45958.443898495367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45958.443898495367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45958.443898495367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45958.443898495367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45958.443898495367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45958.443898495367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45958.443898495367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45958.443898495367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45958.443898495367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45958.443898495367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45958.443898495367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45958.443898495367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45958.443898495367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45958.443898495367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45958.443898495367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45958.443898495367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45958.443898495367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45958.443898495367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45958.443898495367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45958.443898495367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45958.443898495367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45958.443898495367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45958.443898495367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45958.443898495367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45958.443898495367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45958.443898495367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45958.443898495367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45958.443898495367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45958.443898495367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45958.443898495367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45958.443898495367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45958.443898495367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45958.443898495367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45958.443898495367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45958.443898495367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45958.443898495367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45958.443898495367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45958.443898495367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45958.443898495367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45958.443898495367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45958.443898495367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45958.443898495367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45958.443898495367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45958.443898495367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45958.443898495367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45958.443898495367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45958.443898495367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45958.443898495367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45958.443898495367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45958.443898495367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45958.443898495367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45958.443898495367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45958.443898495367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45958.443898495367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45958.443898495367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45958.443898495367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45958.443898495367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45958.443898495367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45958.443898495367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45958.443898495367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45958.443898495367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45958.443898495367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45958.443898495367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45958.443898495367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45958.443898495367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45958.443898495367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45958.443898495367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45958.443898495367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45958.443898495367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45958.443898495367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45958.443898495367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45958.443898495367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45958.443898495367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45958.443898495367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45958.443898495367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45958.443898495367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45958.443898495367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45958.443898495367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45958.443898495367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45958.443898495367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45958.443898495367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45958.443898495367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45958.443898495367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45958.443898495367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45958.443898495367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45958.443898495367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45958.443898495367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45958.443898495367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45958.443898495367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45958.443898495367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45958.443898495367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45958.443898495367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45958.443898495367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45958.443898495367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45958.443898495367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45958.443898495367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45958.443898495367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45958.443898495367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45958.443898495367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45958.443898495367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45958.443898495367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45958.443898495367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45958.443898495367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45958.443898495367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45958.443898495367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45958.443898495367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45958.443898495367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45958.443898495367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45958.443898495367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45958.443898495367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45958.443898495367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45958.443898495367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45958.443898495367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45958.443898495367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45958.443898495367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45958.443898495367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45958.443898495367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45958.443898495367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45958.443898495367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45958.443898495367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45958.443898495367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45958.443898495367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45958.443898495367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45958.443898495367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45958.443898495367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45958.443898495367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45958.443898495367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45958.443898495367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45958.443898495367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45958.443898495367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45958.443898495367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45958.443898495367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45958.443898495367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45958.443898495367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45958.443898495367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45958.443898495367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45958.443898495367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45958.443898495367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45958.443898495367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45958.443898495367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45958.443898495367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45958.443898495367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45958.443898495367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45958.443898495367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45958.443898495367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45958.443898495367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45958.443898495367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45958.443898495367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45958.443898495367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45958.443898495367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45958.443898495367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45958.443898495367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45958.443898495367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45958.443898495367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45958.443898495367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45958.443898495367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45958.443898495367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45958.443898495367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45958.443898495367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45958.443898495367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45958.443898495367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45958.443898495367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45958.443898495367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45958.443898495367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45958.443898495367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45958.443898495367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45958.443898495367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45958.443898495367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45958.443898495367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45958.443898495367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45958.443898495367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45958.443898495367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45958.443898495367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45958.443898495367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45958.443898495367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45958.443898495367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45958.443898495367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45958.443898495367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45958.443898495367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45958.443898495367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45958.443898495367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45958.443898495367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45958.443898495367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45958.443898495367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45958.443898495367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45958.443898495367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45958.443898495367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45958.443898495367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45958.443898495367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45958.443898495367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45958.443898495367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45958.443898495367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45958.443898495367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45958.443898495367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45958.443898495367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45958.443898495367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45958.443898495367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45958.443898495367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45958.443898495367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45958.443898495367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45958.443898495367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45958.443898495367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45958.443898495367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45958.443898495367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45958.443898495367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45958.443898495367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45958.443898495367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45958.443898495367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45958.443898495367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45958.443898495367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45958.443898495367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45958.443898495367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45958.443898495367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45958.443898495367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45958.443898495367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45958.443898495367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45958.443898495367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45958.443898495367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45958.443898495367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45958.443898495367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45958.443898495367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45958.443898495367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45958.443898495367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45958.443898495367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45958.443898495367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45958.443898495367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45958.443898495367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45958.443898495367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45958.443898495367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45958.443898495367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45958.443898495367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45958.443898495367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45958.443898495367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45958.443898495367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45958.443898495367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45958.443898495367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45958.443898495367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45958.443898495367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45958.443898495367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45958.443898495367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45958.443898495367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45958.443898495367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45958.443898495367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45958.443898495367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45958.443898495367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45958.443898495367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45958.443898495367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45958.443898495367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45958.443898495367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45958.443898495367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45958.443898495367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45958.443898495367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45958.443898495367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45958.443898495367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45958.443898495367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45958.443898495367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45958.443898495367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45958.443898495367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45958.443898495367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45958.443898495367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45958.443898495367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45958.443898495367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45958.443898495367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45958.443898495367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45958.443898495367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45958.443898495367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45958.443898495367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45958.443898495367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45958.443898495367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45958.443898495367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45958.443898495367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45958.443898495367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45958.443898495367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45958.443898495367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45958.443898495367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45958.443898495367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45958.443898495367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45958.443898495367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45958.443898495367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45958.443898495367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45958.443898495367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45958.443898495367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45958.443898495367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45958.443898495367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45958.443898495367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45958.443898495367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45958.443898495367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45958.443898495367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45958.443898495367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45958.443898495367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45958.443898495367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45958.443898495367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45958.443898495367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45958.443898495367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45958.443898495367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45958.443898495367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45958.443898495367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45958.443898495367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45958.443898495367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45958.443898495367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45958.443898495367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45958.443898495367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45958.443898495367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45958.443898495367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45958.443898495367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45958.443898495367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45958.443898495367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45958.443898495367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45958.443898495367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45958.443898495367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45958.443898495367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45958.443898495367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45958.443898495367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45958.443898495367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45958.443898495367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45958.443898495367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45958.443898495367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45958.443898495367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45958.443898495367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45958.443898495367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45958.443898495367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45958.443898495367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45958.443898495367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45958.443898495367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45958.443898495367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45958.443898495367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45958.443898495367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45958.443898495367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45958.443898495367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45958.443898495367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45958.443898495367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45958.443898495367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45958.443898495367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45958.443898495367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45958.443898495367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45958.443898495367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45958.443898495367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45958.443898495367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45958.443898495367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45958.443898495367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45958.443898495367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45958.443898495367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45958.443898495367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45958.443898495367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45958.443898495367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45958.443898495367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45958.443898495367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45958.443898495367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45958.443898495367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45958.443898495367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45958.443898495367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45958.443898495367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45958.443898495367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45958.443898495367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45958.443898495367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45958.443898495367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45958.443898495367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45958.443898495367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45958.443898495367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45958.443898495367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45958.443898495367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45958.443898495367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45958.443898495367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45958.443898495367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45958.443898495367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45958.443898495367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45958.443898495367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45958.443898495367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45958.443898495367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45958.443898495367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45958.443898495367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45958.443898495367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45958.443898495367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45958.443898495367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45958.443898495367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45958.443898495367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45958.443898495367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45958.443898495367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45958.443898495367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45958.443898495367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45958.443898495367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45958.443898495367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45958.443898495367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45958.443898495367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45958.443898495367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45958.443898495367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45958.443898495367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45958.443898495367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45958.443898495367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45958.443898495367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45958.443898495367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45958.443898495367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45958.443898495367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45958.443898495367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45958.443898495367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45958.443898495367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45958.443898495367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45958.443898495367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45958.443898495367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45958.443898495367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45958.443898495367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45958.443898495367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45958.443898495367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45958.443898495367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45958.443898495367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45958.443898495367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45958.443898495367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45958.443898495367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45958.443898495367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45958.443898495367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45958.443898495367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45958.443898495367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45958.443898495367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45958.443898495367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45958.443898495367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45958.443898495367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45958.443898495367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45958.443898495367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45958.443898495367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45958.443898495367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45958.443898495367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45958.443898495367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45958.443898495367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45958.443898495367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45958.443898495367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45958.443898495367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45958.443898495367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45958.443898495367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45958.443898495367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45958.443898495367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45958.443898495367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45958.443898495367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45958.443898495367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45958.443898495367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45958.443898495367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45958.443898495367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45958.443898495367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45958.443898495367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45958.443898495367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45958.443898495367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45958.443898495367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45958.443898495367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45958.443898495367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45958.443898495367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45958.443898495367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45958.443898495367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45958.443898495367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45958.443898495367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45958.443898495367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45958.443898495367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45958.443898495367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45958.443898495367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45958.443898495367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45958.443898495367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45958.443898495367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45958.443898495367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45958.443898495367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45958.443898495367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45958.443898495367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45958.443898495367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45958.443898495367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45958.443898495367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45958.443898495367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45958.443898495367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45958.443898495367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45958.443898495367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45958.443898495367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45958.443898495367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45958.443898495367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45958.443898495367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45958.443898495367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45958.443898495367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45958.443898495367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45958.443898495367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45958.443898495367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45958.443898495367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45958.443898495367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45958.443898495367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45958.443898495367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45958.443898495367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45958.443898495367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45958.443898495367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45958.443898495367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45958.443898495367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45958.443898495367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45958.443898495367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45958.443898495367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45958.443898495367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45958.443898495367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45958.443898495367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45958.443898495367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45958.443898495367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45958.443898495367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45958.443898495367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45958.443898495367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45958.443898495367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45958.443898495367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45958.443898495367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45958.443898495367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45958.443898495367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45958.443898495367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45958.443898495367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45958.443898495367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45958.443898495367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45958.443898495367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45958.443898495367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45958.443898495367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45958.443898495367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45958.443898495367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45958.443898495367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45958.443898495367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45958.443898495367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45958.443898495367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45958.443898495367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45958.443898495367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45958.443898495367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45958.443898495367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45958.443898495367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45958.443898495367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45958.443898495367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45958.443898495367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45958.443898495367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45958.443898495367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45958.443898495367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45958.443898495367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45958.443898495367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45958.443898495367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45958.443898495367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45958.443898495367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45958.443898495367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45958.443898495367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45958.443898495367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45958.443898495367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45958.443898495367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45958.443898495367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45958.443898495367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45958.443898495367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45958.443898495367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45958.443898495367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45958.443898495367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45958.443898495367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45958.443898495367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45958.443898495367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45958.443898495367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45958.443898495367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45958.443898495367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45958.443898495367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45958.443898495367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45958.443898495367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45958.443898495367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45958.443898495367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45958.443898495367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45958.443898495367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45958.443898495367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45958.443898495367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45958.443898495367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45958.443898495367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45958.443898495367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45958.443898495367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45958.443898495367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45958.443898495367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45958.443898495367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45958.443898495367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45958.443898495367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45958.443898495367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45958.443898495367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45958.443898495367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45958.443898495367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45958.443898495367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45958.443898495367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45958.443898495367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45958.443898495367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45958.443898495367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45958.443898495367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45958.443898495367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45958.443898495367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45958.443898495367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45958.443898495367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45958.443898495367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45958.443898495367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45958.443898495367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45958.443898495367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45958.443898495367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45958.443898495367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45958.443898495367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45958.443898495367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45958.443898495367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45958.443898495367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45958.443898495367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45958.443898495367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45958.443898495367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45958.443898495367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45958.443898495367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45958.443898495367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45958.443898495367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45958.443898495367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45958.443898495367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45958.443898495367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45958.443898495367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45958.443898495367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45958.443898495367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45958.443898495367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45958.443898495367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45958.443898495367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45958.443898495367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45958.443898495367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45958.443898495367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45958.443898495367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45958.443898495367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45958.443898495367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45958.443898495367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45958.443898495367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45958.443898495367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45958.443898495367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45958.443898495367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45958.443898495367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45958.443898495367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45958.443898495367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45958.443898495367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45958.443898495367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45958.443898495367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45958.443898495367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45958.443898495367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45958.443898495367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45958.443898495367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45958.443898495367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45958.443898495367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45958.443898495367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45958.443898495367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45958.443898495367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45958.443898495367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45958.443898495367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45958.443898495367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45958.443898495367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45958.443898495367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45958.443898495367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45958.443898495367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45958.443898495367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45958.443898495367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45958.443898495367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45958.443898495367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45958.443898495367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45958.443898495367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45958.443898495367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45958.443898495367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45958.443898495367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45958.443898495367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45958.443898495367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45958.443898495367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45958.443898495367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45958.443898495367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45958.443898495367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45958.443898495367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45958.443898495367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45958.443898495367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45958.443898495367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45958.443898495367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45958.443898495367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45958.443898495367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45958.443898495367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45958.443898495367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45958.443898495367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45958.443898495367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45958.443898495367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45958.443898495367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45958.443898495367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45958.443898495367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45958.443898495367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45958.443898495367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45958.443898495367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45958.443898495367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45958.443898495367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45958.443898495367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45958.443898495367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45958.443898495367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45958.443898495367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45958.443898495367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45958.443898495367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45958.443898495367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45958.443898495367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45958.443898495367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45958.443898495367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45958.443898495367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45958.443898495367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45958.443898495367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45958.443898495367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45958.443898495367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45958.443898495367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45958.443898495367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45958.443898495367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45958.443898495367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45958.443898495367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45958.443898495367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45958.443898495367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45958.443898495367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45958.443898495367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45958.443898495367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45958.443898495367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45958.443898495367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45958.443898495367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45958.443898495367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45958.443898495367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45958.443898495367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45958.443898495367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45958.443898495367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45958.443898495367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45958.443898495367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45958.443898495367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45958.443898495367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45958.443898495367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45958.443898495367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45958.443898495367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45958.443898495367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45958.443898495367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45958.443898495367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45958.443898495367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45958.443898495367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45958.443898495367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45958.443898495367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45958.443898495367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45958.443898495367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45958.443898495367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45958.443898495367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45958.443898495367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45958.443898495367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45958.443898495367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45958.443898495367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45958.443898495367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45958.443898495367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45958.443898495367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45958.443898495367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45958.443898495367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45958.443898495367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45958.443898495367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45958.443898495367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45958.443898495367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45958.443898495367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45958.443898495367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45958.443898495367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45958.443898495367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45958.443898495367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45958.443898495367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45958.443898495367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45958.443898495367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45958.443898495367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45958.443898495367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45958.443898495367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45958.443898495367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45958.443898495367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45958.443898495367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45958.443898495367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45958.443898495367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45958.443898495367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45958.443898495367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45958.443898495367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45958.443898495367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45958.443898495367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45958.443898495367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45958.443898495367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45958.443898495367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45958.443898495367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45958.443898495367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45958.443898495367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45958.443898495367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45958.443898495367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45958.443898495367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45958.443898495367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45958.443898495367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45958.443898495367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45958.443898495367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45958.443898495367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45958.443898495367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45958.443898495367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45958.443898495367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45958.443898495367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45958.443898495367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45958.443898495367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45958.443898495367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45958.443898495367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45958.443898495367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45958.443898495367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45958.443898495367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45958.443898495367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45958.443898495367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45958.443898495367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45958.443898495367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45958.443898495367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45958.443898495367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45958.443898495367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45958.443898495367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45958.443898495367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45958.443898495367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45958.443898495367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45958.443898495367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45958.443898495367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45958.443898495367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45958.443898495367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45958.443898495367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45958.443898495367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45958.443898495367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45958.443898495367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45958.443898495367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45958.443898495367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45958.443898495367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45958.443898495367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45958.443898495367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45958.443898495367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45958.443898495367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45958.443898495367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45958.443898495367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45958.443898495367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45958.443898495367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45958.443898495367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45958.443898495367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45958.443898495367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45958.443898495367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45958.443898495367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45958.443898495367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45958.443898495367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45958.443898495367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45958.443898495367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45958.443898495367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45958.443898495367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45958.443898495367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45958.443898495367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45958.443898495367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45958.443898495367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45958.443898495367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45958.443898495367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45958.443898495367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45958.443898495367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45958.443898495367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45958.443898495367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45958.443898495367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45958.443898495367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45958.443898495367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45958.443898495367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45958.443898495367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45958.443898495367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45958.443898495367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45958.443898495367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45958.443898495367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45958.443898495367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45958.443898495367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45958.443898495367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45958.443898495367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45958.443898495367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45958.443898495367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45958.443898495367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45958.443898495367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45958.443898495367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45958.443898495367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45958.443898495367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45958.443898495367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45958.443898495367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45958.443898495367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45958.443898495367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45958.443898495367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45958.443898495367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45958.443898495367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45958.443898495367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45958.443898495367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45958.443898495367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45958.443898495367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45958.443898495367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45958.443898495367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45958.443898495367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45958.443898495367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45958.443898495367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45958.443898495367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45958.443898495367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45958.443898495367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45958.443898495367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45958.443898495367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45958.443898495367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45958.443898495367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45958.443898495367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45958.443898495367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45958.443898495367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45958.443898495367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45958.443898495367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45958.443898495367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45958.443898495367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45958.443898495367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45958.443898495367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45958.443898495367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45958.443898495367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45958.443898495367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45958.443898495367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45958.443898495367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45958.443898495367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45958.443898495367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45958.443898495367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45958.443898495367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45958.443898495367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45958.443898495367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45958.443898495367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45958.443898495367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45958.443898495367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45958.443898495367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45958.443898495367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45958.443898495367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45958.443898495367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45958.443898495367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45958.443898495367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45958.443898495367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45958.443898495367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45958.443898495367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45958.443898495367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45958.443898495367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45958.443898495367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45958.443898495367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45958.443898495367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45958.443898495367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45958.443898495367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45958.443898495367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45958.443898495367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45958.443898495367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45958.443898495367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45958.443898495367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45958.443898495367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45958.443898495367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45958.443898495367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45958.443898495367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45958.443898495367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45958.443898495367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45958.443898495367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45958.443898495367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45958.443898495367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45958.443898495367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45958.443898495367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45958.443898495367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45958.443898495367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45958.443898495367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45958.443898495367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45958.443898495367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45958.443898495367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45958.443898495367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45958.443898495367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45958.443898495367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45958.443898495367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45958.443898495367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45958.443898495367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45958.443898495367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45958.443898495367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45958.443898495367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45958.443898495367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45958.443898495367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45958.443898495367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45958.443898495367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45958.443898495367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45958.443898495367</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0"/>
  <sheetViews>
    <sheetView tabSelected="1" workbookViewId="0">
      <selection activeCell="K30" sqref="K3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39082</v>
      </c>
      <c r="B2" s="94" t="str">
        <f>IFERROR(VLOOKUP(D2,DB!A:K,11,0),"")</f>
        <v>R4</v>
      </c>
      <c r="C2" s="97">
        <v>1</v>
      </c>
      <c r="D2" s="94" t="s">
        <v>35115</v>
      </c>
      <c r="E2" s="98" t="s">
        <v>38998</v>
      </c>
      <c r="F2" s="99">
        <v>45703.480717592596</v>
      </c>
      <c r="G2" s="100">
        <f ca="1">IFERROR(NOW()-F2,"")</f>
        <v>254.96318090277055</v>
      </c>
      <c r="H2" s="99">
        <v>45703.474768518521</v>
      </c>
      <c r="I2" s="99" t="str">
        <f>IFERROR(VLOOKUP(D2,DB!A:F,6,0),"")</f>
        <v>SCECO</v>
      </c>
      <c r="J2" s="99" t="str">
        <f>IFERROR(VLOOKUP(D2,DB!A:G,7,0),"")</f>
        <v>Dead</v>
      </c>
      <c r="K2" s="101" t="s">
        <v>39083</v>
      </c>
      <c r="L2" s="94" t="str">
        <f>IFERROR(VLOOKUP(D2,DB!A:I,9,0),"")</f>
        <v>Latis</v>
      </c>
    </row>
    <row r="3" spans="1:16" ht="15" customHeight="1">
      <c r="A3" s="119" t="s">
        <v>39084</v>
      </c>
      <c r="B3" s="119" t="str">
        <f>IFERROR(VLOOKUP(D3,DB!A:K,11,0),"")</f>
        <v>R4</v>
      </c>
      <c r="C3" s="120">
        <v>1</v>
      </c>
      <c r="D3" s="94" t="s">
        <v>24071</v>
      </c>
      <c r="E3" s="98" t="s">
        <v>39077</v>
      </c>
      <c r="F3" s="123">
        <v>45958.423194444447</v>
      </c>
      <c r="G3" s="124">
        <f ca="1">IFERROR(NOW()-F3,"")</f>
        <v>2.0704050919448491E-2</v>
      </c>
      <c r="H3" s="123">
        <v>45958.417361111111</v>
      </c>
      <c r="I3" s="119" t="str">
        <f>IFERROR(VLOOKUP(D3,DB!A:F,6,0),"")</f>
        <v>SCECO</v>
      </c>
      <c r="J3" s="119" t="str">
        <f>IFERROR(VLOOKUP(D3,DB!A:G,7,0),"")</f>
        <v>Good</v>
      </c>
      <c r="K3" s="125" t="s">
        <v>39085</v>
      </c>
      <c r="L3" s="121" t="str">
        <f>IFERROR(VLOOKUP(D3,DB!A:I,9,0),"")</f>
        <v>Latis</v>
      </c>
    </row>
    <row r="4" spans="1:16" ht="15" customHeight="1">
      <c r="A4" s="119"/>
      <c r="B4" s="119" t="str">
        <f>IFERROR(VLOOKUP(D4,DB!A:K,11,0),"")</f>
        <v/>
      </c>
      <c r="C4" s="120"/>
      <c r="D4" s="121"/>
      <c r="E4" s="98"/>
      <c r="F4" s="123"/>
      <c r="G4" s="124">
        <f ca="1">IFERROR(NOW()-F4,"")</f>
        <v>45958.443898495367</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45958.443898495367</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45958.443898495367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45958.443898495367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45958.443898495367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45958.443898495367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45958.443898495367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45958.443898495367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45958.443898495367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45958.443898495367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45958.443898495367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45958.443898495367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98"/>
      <c r="F16" s="123"/>
      <c r="G16" s="124">
        <f ca="1">IFERROR(NOW()-F16,"")</f>
        <v>45958.443898495367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45958.443898495367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45958.443898495367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45958.443898495367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45958.443898495367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45958.443898495367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45958.443898495367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45958.443898495367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45958.443898495367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45958.443898495367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45958.443898495367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45958.443898495367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45958.443898495367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45958.443898495367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45958.443898495367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45958.443898495367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45958.443898495367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45958.443898495367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45958.443898495367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45958.443898495367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45958.443898495367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45958.443898495367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45958.443898495367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45958.443898495367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45958.443898495367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45958.443898495367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45958.443898495367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45958.443898495367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45958.443898495367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45958.443898495367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45958.443898495367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45958.443898495367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45958.443898495367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45958.443898495367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45958.443898495367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45958.443898495367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45958.443898495367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45958.443898495367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45958.443898495367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45958.443898495367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45958.443898495367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45958.443898495367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45958.443898495367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45958.443898495367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45958.443898495367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45958.443898495367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45958.443898495367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45958.443898495367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45958.443898495367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45958.443898495367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45958.443898495367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45958.443898495367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45958.443898495367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45958.443898495367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45958.443898495367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45958.443898495367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45958.443898495367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45958.443898495367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45958.443898495367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45958.443898495367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45958.443898495367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45958.443898495367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45958.443898495367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45958.443898495367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45958.443898495367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45958.443898495367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45958.443898495367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45958.443898495367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45958.443898495367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45958.443898495367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45958.443898495367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45958.443898495367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45958.443898495367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45958.443898495367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45958.443898495367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45958.443898495367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45958.443898495367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45958.443898495367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45958.443898495367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45958.443898495367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45958.443898495367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45958.443898495367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45958.443898495367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45958.443898495367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45958.443898495367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45958.443898495367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45958.443898495367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45958.443898495367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45958.443898495367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45958.443898495367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45958.443898495367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45958.443898495367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45958.443898495367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45958.443898495367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45958.443898495367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45958.443898495367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45958.443898495367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45958.443898495367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45958.443898495367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45958.443898495367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45958.443898495367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45958.443898495367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45958.443898495367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45958.443898495367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45958.443898495367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45958.443898495367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45958.443898495367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45958.443898495367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45958.443898495367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45958.443898495367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45958.443898495367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45958.443898495367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45958.443898495367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45958.443898495367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45958.443898495367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45958.443898495367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45958.443898495367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45958.443898495367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45958.443898495367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45958.443898495367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45958.443898495367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45958.443898495367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45958.443898495367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45958.443898495367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45958.443898495367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45958.443898495367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45958.443898495367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45958.443898495367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45958.443898495367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45958.443898495367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45958.443898495367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45958.443898495367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45958.443898495367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45958.443898495367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45958.443898495367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45958.443898495367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45958.443898495367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45958.443898495367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45958.443898495367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45958.443898495367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45958.443898495367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45958.443898495367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45958.443898495367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45958.443898495367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45958.443898495367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45958.443898495367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45958.443898495367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45958.443898495367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45958.443898495367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45958.443898495367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45958.443898495367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45958.443898495367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45958.443898495367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45958.443898495367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45958.443898495367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45958.443898495367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45958.443898495367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45958.443898495367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45958.443898495367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45958.443898495367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45958.443898495367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45958.443898495367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45958.443898495367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45958.443898495367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45958.443898495367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45958.443898495367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45958.443898495367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45958.443898495367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45958.443898495367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45958.443898495367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45958.443898495367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45958.443898495367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45958.443898495367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45958.443898495367</v>
      </c>
      <c r="H189" s="123"/>
      <c r="I189" s="119" t="str">
        <f>IFERROR(VLOOKUP(D189,DB!A:F,6,0),"")</f>
        <v/>
      </c>
      <c r="J189" s="119" t="str">
        <f>IFERROR(VLOOKUP(D189,DB!A:G,7,0),"")</f>
        <v/>
      </c>
      <c r="K189" s="125"/>
      <c r="L189" s="121" t="str">
        <f>IFERROR(VLOOKUP(D189,DB!A:I,9,0),"")</f>
        <v/>
      </c>
    </row>
    <row r="190" spans="1:12" ht="15" customHeight="1">
      <c r="A190" s="126"/>
      <c r="B190" s="126" t="str">
        <f>IFERROR(VLOOKUP(D190,DB!A:K,11,0),"")</f>
        <v/>
      </c>
      <c r="C190" s="127"/>
      <c r="D190" s="128"/>
      <c r="E190" s="129"/>
      <c r="F190" s="130"/>
      <c r="G190" s="131">
        <f ca="1">IFERROR(NOW()-F190,"")</f>
        <v>45958.443898495367</v>
      </c>
      <c r="H190" s="130"/>
      <c r="I190" s="126" t="str">
        <f>IFERROR(VLOOKUP(D190,DB!A:F,6,0),"")</f>
        <v/>
      </c>
      <c r="J190" s="126" t="str">
        <f>IFERROR(VLOOKUP(D190,DB!A:G,7,0),"")</f>
        <v/>
      </c>
      <c r="K190" s="132"/>
      <c r="L190" s="128" t="str">
        <f>IFERROR(VLOOKUP(D190,DB!A:I,9,0),"")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12" sqref="D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39086</v>
      </c>
      <c r="B2" s="37" t="str">
        <f>IFERROR(VLOOKUP(D2,DB!A:K,11,0),"")</f>
        <v>R5</v>
      </c>
      <c r="C2" s="37">
        <v>3</v>
      </c>
      <c r="D2" s="118" t="s">
        <v>36034</v>
      </c>
      <c r="E2" s="37" t="s">
        <v>38998</v>
      </c>
      <c r="F2" s="38">
        <v>45891.832060185188</v>
      </c>
      <c r="G2" s="144">
        <f ca="1">IFERROR(NOW()-F2,"")</f>
        <v>66.611838310178427</v>
      </c>
      <c r="H2" s="38">
        <v>45891.790393518517</v>
      </c>
      <c r="I2" s="37" t="str">
        <f>IFERROR(VLOOKUP(D2,DB!A:F,6,0),"")</f>
        <v>Generator-SG</v>
      </c>
      <c r="J2" s="37" t="str">
        <f>IFERROR(VLOOKUP(D2,DB!A:G,7,0),"")</f>
        <v>Vandalized</v>
      </c>
      <c r="K2" s="37" t="s">
        <v>39087</v>
      </c>
      <c r="L2" s="37" t="str">
        <f>IFERROR(VLOOKUP(D2,DB!A:I,9,0),"")</f>
        <v>Latis</v>
      </c>
      <c r="M2" s="117"/>
    </row>
    <row r="3" spans="1:13" ht="30.75">
      <c r="A3" s="37" t="s">
        <v>39088</v>
      </c>
      <c r="B3" s="37" t="str">
        <f>IFERROR(VLOOKUP(D3,DB!A:K,11,0),"")</f>
        <v>R5</v>
      </c>
      <c r="C3" s="37">
        <v>1</v>
      </c>
      <c r="D3" s="37" t="s">
        <v>31329</v>
      </c>
      <c r="E3" s="37" t="s">
        <v>39077</v>
      </c>
      <c r="F3" s="38">
        <v>45926.188877314817</v>
      </c>
      <c r="G3" s="144">
        <f t="shared" ref="G3" ca="1" si="0">IFERROR(NOW()-F3,"")</f>
        <v>32.255021180550102</v>
      </c>
      <c r="H3" s="38">
        <v>45926.158159722225</v>
      </c>
      <c r="I3" s="37" t="str">
        <f>IFERROR(VLOOKUP(D3,DB!A:F,6,0),"")</f>
        <v>SCECO</v>
      </c>
      <c r="J3" s="37" t="str">
        <f>IFERROR(VLOOKUP(D3,DB!A:G,7,0),"")</f>
        <v>Good</v>
      </c>
      <c r="K3" s="37" t="s">
        <v>39089</v>
      </c>
      <c r="L3" s="37" t="str">
        <f>IFERROR(VLOOKUP(D3,DB!A:I,9,0),"")</f>
        <v>Latis</v>
      </c>
      <c r="M3" s="117"/>
    </row>
    <row r="4" spans="1:13" ht="48" customHeight="1">
      <c r="A4" s="152" t="s">
        <v>39090</v>
      </c>
      <c r="B4" s="152" t="str">
        <f>IFERROR(VLOOKUP(D4,DB!A:K,11,0),"")</f>
        <v>R5</v>
      </c>
      <c r="C4" s="152">
        <v>1</v>
      </c>
      <c r="D4" s="152" t="s">
        <v>34781</v>
      </c>
      <c r="E4" s="152" t="s">
        <v>39077</v>
      </c>
      <c r="F4" s="153">
        <v>45948.661111111112</v>
      </c>
      <c r="G4" s="154">
        <f ca="1">IFERROR(NOW()-F4,"")</f>
        <v>9.782787384254334</v>
      </c>
      <c r="H4" s="153">
        <v>45948.661111111112</v>
      </c>
      <c r="I4" s="152" t="str">
        <f>IFERROR(VLOOKUP(D4,DB!A:F,6,0),"")</f>
        <v>SCECO</v>
      </c>
      <c r="J4" s="152" t="str">
        <f>IFERROR(VLOOKUP(D4,DB!A:G,7,0),"")</f>
        <v>Dead</v>
      </c>
      <c r="K4" s="152" t="s">
        <v>39091</v>
      </c>
      <c r="L4" s="152" t="str">
        <f>IFERROR(VLOOKUP(D4,DB!A:I,9,0),"")</f>
        <v>Latis</v>
      </c>
    </row>
    <row r="5" spans="1:13" ht="15">
      <c r="A5" s="152" t="s">
        <v>39092</v>
      </c>
      <c r="B5" s="152" t="str">
        <f>IFERROR(VLOOKUP(D5,DB!A:K,11,0),"")</f>
        <v>R5</v>
      </c>
      <c r="C5" s="152">
        <v>1</v>
      </c>
      <c r="D5" s="152" t="s">
        <v>31265</v>
      </c>
      <c r="E5" s="152" t="s">
        <v>39077</v>
      </c>
      <c r="F5" s="153">
        <v>45958.42528935185</v>
      </c>
      <c r="G5" s="154">
        <f ca="1">IFERROR(NOW()-F5,"")</f>
        <v>1.8609143517096527E-2</v>
      </c>
      <c r="H5" s="153">
        <v>45958.419733796298</v>
      </c>
      <c r="I5" s="152" t="str">
        <f>IFERROR(VLOOKUP(D5,DB!A:F,6,0),"")</f>
        <v>SCECO</v>
      </c>
      <c r="J5" s="152" t="str">
        <f>IFERROR(VLOOKUP(D5,DB!A:G,7,0),"")</f>
        <v>Vandalized</v>
      </c>
      <c r="K5" s="152" t="s">
        <v>39093</v>
      </c>
      <c r="L5" s="152" t="str">
        <f>IFERROR(VLOOKUP(D5,DB!A:I,9,0),"")</f>
        <v>Latis</v>
      </c>
    </row>
    <row r="6" spans="1:13" ht="15">
      <c r="A6" s="152"/>
      <c r="B6" s="152" t="str">
        <f>IFERROR(VLOOKUP(D6,DB!A:K,11,0),"")</f>
        <v/>
      </c>
      <c r="C6" s="152"/>
      <c r="D6" s="152"/>
      <c r="E6" s="152"/>
      <c r="F6" s="153"/>
      <c r="G6" s="154">
        <f ca="1">IFERROR(NOW()-F6,"")</f>
        <v>45958.443898495367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45958.443898495367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45958.443898495367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45958.443898495367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45958.443898495367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45958.443898495367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45958.443898495367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45958.443898495367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45958.443898495367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45958.443898495367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45958.443898495367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45958.443898495367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45958.443898495367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45958.443898495367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45958.443898495367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45958.443898495367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45958.443898495367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45958.443898495367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45958.443898495367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45958.443898495367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45958.443898495367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45958.443898495367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45958.443898495367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45958.443898495367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45958.443898495367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45958.443898495367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45958.443898495367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45958.443898495367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45958.443898495367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45958.443898495367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45958.443898495367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45958.443898495367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45958.443898495367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45958.443898495367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45958.443898495367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45958.443898495367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45958.443898495367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45958.443898495367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45958.443898495367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45958.443898495367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45958.443898495367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45958.443898495367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45958.443898495367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45958.443898495367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45958.443898495367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45958.443898495367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45958.443898495367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45958.443898495367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45958.443898495367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45958.443898495367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45958.443898495367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45958.443898495367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45958.443898495367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45958.443898495367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45958.443898495367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45958.443898495367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45958.443898495367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45958.443898495367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45958.443898495367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45958.443898495367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45958.443898495367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45958.443898495367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45958.443898495367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45958.443898495367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45958.443898495367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45958.443898495367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45958.443898495367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45958.443898495367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45958.443898495367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45958.443898495367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45958.443898495367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45958.443898495367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45958.443898495367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45958.443898495367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45958.443898495367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45958.443898495367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45958.443898495367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45958.443898495367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45958.443898495367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45958.443898495367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45958.443898495367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45958.443898495367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45958.443898495367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45958.443898495367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45958.443898495367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45958.443898495367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45958.443898495367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45958.443898495367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45958.443898495367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45958.443898495367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45958.443898495367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45958.443898495367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45958.443898495367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45958.443898495367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45958.443898495367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45958.443898495367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45958.443898495367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45958.443898495367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45958.443898495367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45958.443898495367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45958.443898495367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45958.443898495367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45958.443898495367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45958.443898495367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45958.443898495367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45958.443898495367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45958.443898495367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45958.443898495367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45958.443898495367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45958.443898495367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45958.443898495367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45958.443898495367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45958.443898495367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45958.443898495367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45958.443898495367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45958.443898495367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45958.443898495367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45958.443898495367</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45958.443898495367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45958.443898495367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45958.443898495367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45958.443898495367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45958.443898495367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45958.443898495367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45958.443898495367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45958.443898495367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45958.443898495367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45958.443898495367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45958.443898495367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45958.443898495367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45958.443898495367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45958.443898495367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45958.443898495367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45958.443898495367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45958.443898495367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45958.443898495367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45958.443898495367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45958.443898495367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45958.443898495367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45958.443898495367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45958.443898495367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45958.443898495367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45958.443898495367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45958.443898495367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45958.443898495367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45958.443898495367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45958.443898495367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45958.443898495367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45958.443898495367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45958.443898495367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45958.443898495367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45958.443898495367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45958.443898495367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45958.443898495367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45958.443898495367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45958.443898495367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45958.443898495367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45958.443898495367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45958.443898495367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45958.443898495367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45958.443898495367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45958.443898495367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45958.443898495367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45958.443898495367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45958.443898495367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45958.443898495367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45958.443898495367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45958.443898495367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45958.443898495367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45958.443898495367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45958.443898495367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45958.443898495367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45958.443898495367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45958.443898495367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45958.443898495367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45958.443898495367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45958.443898495367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45958.443898495367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45958.443898495367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45958.443898495367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45958.443898495367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45958.443898495367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45958.443898495367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45958.443898495367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45958.443898495367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45958.443898495367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45958.443898495367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45958.443898495367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45958.443898495367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45958.443898495367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45958.443898495367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45958.443898495367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45958.443898495367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45958.443898495367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45958.443898495367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45958.443898495367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45958.443898495367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45958.443898495367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45958.443898495367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45958.443898495367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45958.443898495367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45958.443898495367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45958.443898495367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45958.443898495367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45958.443898495367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45958.443898495367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45958.443898495367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45958.443898495367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45958.443898495367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45958.443898495367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45958.443898495367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45958.443898495367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45958.443898495367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45958.443898495367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45958.443898495367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45958.443898495367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45958.443898495367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45958.443898495367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45958.443898495367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45958.443898495367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45958.443898495367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45958.443898495367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45958.443898495367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45958.443898495367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45958.443898495367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45958.443898495367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45958.443898495367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45958.443898495367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45958.443898495367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45958.443898495367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45958.443898495367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45958.443898495367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45958.443898495367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45958.443898495367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45958.443898495367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45958.443898495367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45958.443898495367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45958.443898495367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45958.443898495367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45958.443898495367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45958.443898495367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45958.443898495367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45958.443898495367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45958.443898495367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45958.443898495367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45958.443898495367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45958.443898495367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45958.443898495367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45958.443898495367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45958.443898495367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45958.443898495367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45958.443898495367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45958.443898495367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45958.443898495367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45958.443898495367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45958.443898495367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45958.443898495367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45958.443898495367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45958.443898495367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45958.443898495367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45958.443898495367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45958.443898495367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45958.443898495367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45958.443898495367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45958.443898495367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45958.443898495367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45958.443898495367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45958.443898495367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45958.443898495367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45958.443898495367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45958.443898495367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45958.443898495367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45958.443898495367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45958.443898495367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45958.443898495367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45958.443898495367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45958.443898495367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45958.443898495367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45958.443898495367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45958.443898495367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45958.443898495367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45958.443898495367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45958.443898495367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45958.443898495367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45958.443898495367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45958.443898495367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45958.443898495367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45958.443898495367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45958.443898495367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45958.443898495367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45958.443898495367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45958.443898495367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45958.443898495367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45958.443898495367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45958.443898495367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45958.443898495367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45958.443898495367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45958.443898495367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45958.443898495367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45958.443898495367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45958.443898495367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45958.443898495367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45958.443898495367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45958.443898495367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45958.443898495367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45958.443898495367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45958.443898495367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45958.443898495367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45958.443898495367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45958.443898495367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45958.443898495367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45958.443898495367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45958.443898495367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45958.443898495367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45958.443898495367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45958.443898495367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45958.443898495367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45958.443898495367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45958.443898495367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45958.443898495367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45958.443898495367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45958.443898495367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45958.443898495367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45958.443898495367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45958.443898495367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45958.443898495367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45958.443898495367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45958.443898495367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45958.443898495367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45958.443898495367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45958.443898495367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45958.443898495367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45958.443898495367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45958.443898495367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45958.443898495367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45958.443898495367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45958.443898495367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45958.443898495367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45958.443898495367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45958.443898495367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45958.443898495367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45958.443898495367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45958.443898495367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45958.443898495367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45958.443898495367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45958.443898495367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45958.443898495367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45958.443898495367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45958.443898495367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45958.443898495367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45958.443898495367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45958.443898495367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45958.443898495367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45958.443898495367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45958.443898495367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45958.443898495367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45958.443898495367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45958.443898495367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45958.443898495367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45958.443898495367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45958.443898495367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45958.443898495367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45958.443898495367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45958.443898495367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45958.443898495367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45958.443898495367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45958.443898495367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45958.443898495367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45958.443898495367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45958.443898495367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45958.443898495367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45958.443898495367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45958.443898495367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45958.443898495367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45958.443898495367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45958.443898495367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45958.443898495367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45958.443898495367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45958.443898495367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45958.443898495367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45958.443898495367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45958.443898495367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45958.443898495367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45958.443898495367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45958.443898495367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45958.443898495367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45958.443898495367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45958.443898495367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45958.443898495367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45958.443898495367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45958.443898495367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45958.443898495367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45958.443898495367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45958.443898495367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45958.443898495367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45958.443898495367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45958.443898495367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45958.443898495367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45958.443898495367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45958.443898495367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45958.443898495367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45958.443898495367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45958.443898495367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45958.443898495367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45958.443898495367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45958.443898495367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45958.443898495367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45958.443898495367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45958.443898495367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45958.443898495367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45958.443898495367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45958.443898495367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45958.443898495367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45958.443898495367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45958.443898495367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45958.443898495367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45958.443898495367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45958.443898495367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45958.443898495367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45958.443898495367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45958.443898495367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45958.443898495367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45958.443898495367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45958.443898495367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45958.443898495367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45958.443898495367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45958.443898495367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45958.443898495367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45958.443898495367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45958.443898495367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45958.443898495367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45958.443898495367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45958.443898495367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45958.443898495367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45958.443898495367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45958.443898495367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45958.443898495367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45958.443898495367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45958.443898495367</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7"/>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39094</v>
      </c>
      <c r="B2" s="103" t="str">
        <f>IFERROR(VLOOKUP(D2,DB!A:K,11,0),"")</f>
        <v>R6</v>
      </c>
      <c r="C2" s="105">
        <v>1</v>
      </c>
      <c r="D2" s="103" t="s">
        <v>33031</v>
      </c>
      <c r="E2" s="106" t="s">
        <v>38998</v>
      </c>
      <c r="F2" s="107">
        <v>45958.384212962963</v>
      </c>
      <c r="G2" s="77">
        <f ca="1">IFERROR(NOW()-F2,"-")</f>
        <v>5.9685532403818797E-2</v>
      </c>
      <c r="H2" s="107">
        <v>45958.384212962963</v>
      </c>
      <c r="I2" s="103" t="str">
        <f>IFERROR(VLOOKUP(D2,DB!A:F,6,0),"")</f>
        <v>SCECO</v>
      </c>
      <c r="J2" s="102" t="str">
        <f>IFERROR(VLOOKUP(D2,DB!A:G,7,0),"")</f>
        <v>Vandalized</v>
      </c>
      <c r="K2" s="108" t="s">
        <v>39095</v>
      </c>
      <c r="L2" s="109" t="str">
        <f>IFERROR(VLOOKUP(D2,DB!A:I,9,0),"")</f>
        <v>Latis</v>
      </c>
    </row>
    <row r="3" spans="1:16383" ht="31.5" customHeight="1">
      <c r="A3" s="104"/>
      <c r="B3" s="103" t="str">
        <f>IFERROR(VLOOKUP(D3,DB!A:K,11,0),"")</f>
        <v/>
      </c>
      <c r="C3" s="105"/>
      <c r="D3" s="103"/>
      <c r="E3" s="106"/>
      <c r="F3" s="107"/>
      <c r="G3" s="77">
        <f ca="1">IFERROR(NOW()-F3,"-")</f>
        <v>45958.443898495367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45958.443898495367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45958.443898495367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69"/>
      <c r="E6" s="106"/>
      <c r="F6" s="107"/>
      <c r="G6" s="77">
        <f ca="1">IFERROR(NOW()-F6,"-")</f>
        <v>45958.443898495367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45958.443898495367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45958.443898495367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45958.443898495367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45958.443898495367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45958.443898495367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45958.443898495367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45958.443898495367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45958.443898495367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45958.443898495367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45958.443898495367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45958.443898495367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45958.443898495367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45958.443898495367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45958.443898495367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45958.443898495367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45958.443898495367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45958.443898495367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45958.443898495367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45958.443898495367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45958.443898495367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45958.443898495367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45958.443898495367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45958.443898495367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45958.443898495367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45958.443898495367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45958.443898495367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45958.443898495367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45958.443898495367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45958.443898495367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45958.443898495367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45958.443898495367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45958.443898495367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45958.443898495367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45958.443898495367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45958.443898495367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45958.443898495367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45958.443898495367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45958.443898495367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45958.443898495367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45958.443898495367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45958.443898495367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45958.443898495367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45958.443898495367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45958.443898495367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45958.443898495367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45958.443898495367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45958.443898495367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45958.443898495367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45958.443898495367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45958.443898495367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45958.443898495367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45958.443898495367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45958.443898495367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45958.443898495367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45958.443898495367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45958.443898495367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45958.443898495367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45958.443898495367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45958.443898495367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45958.443898495367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45958.443898495367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45958.443898495367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45958.443898495367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45958.443898495367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45958.443898495367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45958.443898495367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45958.443898495367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45958.443898495367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45958.443898495367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45958.443898495367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45958.443898495367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45958.443898495367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45958.443898495367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45958.443898495367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45958.443898495367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45958.443898495367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45958.443898495367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45958.443898495367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45958.443898495367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45958.443898495367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45958.443898495367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45958.443898495367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45958.443898495367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45958.443898495367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45958.443898495367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45958.443898495367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45958.443898495367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45958.443898495367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45958.443898495367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45958.443898495367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45958.443898495367</v>
      </c>
      <c r="H97" s="107"/>
      <c r="I97" s="103" t="str">
        <f>IFERROR(VLOOKUP(D97,DB!A:F,6,0),"")</f>
        <v/>
      </c>
      <c r="J97" s="102" t="str">
        <f>IFERROR(VLOOKUP(D97,DB!A:G,7,0),"")</f>
        <v/>
      </c>
      <c r="K97" s="108"/>
      <c r="L97" s="109" t="str">
        <f>IFERROR(VLOOKUP(D97,DB!A:I,9,0),"")</f>
        <v/>
      </c>
    </row>
  </sheetData>
  <dataValidations count="2">
    <dataValidation allowBlank="1" showInputMessage="1" showErrorMessage="1" sqref="E1" xr:uid="{380493DB-286A-4683-AF55-C78F04945A49}"/>
    <dataValidation type="list" allowBlank="1" showInputMessage="1" showErrorMessage="1" sqref="E2:E9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2025-10-28T07:40:16Z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