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478" documentId="120_S{2AC9BD13-BADA-5192-A53E-5A8FF88502F6}" xr6:coauthVersionLast="47" xr6:coauthVersionMax="47" xr10:uidLastSave="{A66A4655-C79A-4ECC-8389-8610B01AA588}"/>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6" i="4" l="1"/>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4" i="5"/>
  <c r="G4" i="5"/>
  <c r="I4" i="5"/>
  <c r="J4" i="5"/>
  <c r="L4" i="5"/>
  <c r="G3" i="5"/>
  <c r="G2" i="4"/>
  <c r="J2" i="1"/>
  <c r="L2" i="1"/>
  <c r="L3" i="4"/>
  <c r="L4" i="4"/>
  <c r="L5" i="4"/>
  <c r="L6" i="4"/>
  <c r="L7" i="4"/>
  <c r="L8" i="4"/>
  <c r="L9" i="4"/>
  <c r="L10" i="4"/>
  <c r="L11" i="4"/>
  <c r="L12" i="4"/>
  <c r="L13" i="4"/>
  <c r="L14" i="4"/>
  <c r="L15" i="4"/>
  <c r="L16" i="4"/>
  <c r="L17" i="4"/>
  <c r="L18" i="4"/>
  <c r="L19" i="4"/>
  <c r="L20" i="4"/>
  <c r="J3" i="4"/>
  <c r="J4" i="4"/>
  <c r="J5" i="4"/>
  <c r="J6" i="4"/>
  <c r="J7" i="4"/>
  <c r="J8" i="4"/>
  <c r="J9" i="4"/>
  <c r="J10" i="4"/>
  <c r="J11" i="4"/>
  <c r="J12" i="4"/>
  <c r="J13" i="4"/>
  <c r="J14" i="4"/>
  <c r="J15" i="4"/>
  <c r="J16" i="4"/>
  <c r="J17" i="4"/>
  <c r="J18" i="4"/>
  <c r="J19" i="4"/>
  <c r="J20" i="4"/>
  <c r="I3" i="4"/>
  <c r="I4" i="4"/>
  <c r="I5" i="4"/>
  <c r="I6" i="4"/>
  <c r="I7" i="4"/>
  <c r="I8" i="4"/>
  <c r="I9" i="4"/>
  <c r="I10" i="4"/>
  <c r="I11" i="4"/>
  <c r="I12" i="4"/>
  <c r="I13" i="4"/>
  <c r="I14" i="4"/>
  <c r="I15" i="4"/>
  <c r="I16" i="4"/>
  <c r="I17" i="4"/>
  <c r="I18" i="4"/>
  <c r="I19" i="4"/>
  <c r="I20" i="4"/>
  <c r="G3" i="4"/>
  <c r="G4" i="4"/>
  <c r="G5" i="4"/>
  <c r="G6" i="4"/>
  <c r="G7" i="4"/>
  <c r="G8" i="4"/>
  <c r="G9" i="4"/>
  <c r="G10" i="4"/>
  <c r="G11" i="4"/>
  <c r="G12" i="4"/>
  <c r="G13" i="4"/>
  <c r="G14" i="4"/>
  <c r="G15" i="4"/>
  <c r="G16" i="4"/>
  <c r="G17" i="4"/>
  <c r="G18" i="4"/>
  <c r="G19" i="4"/>
  <c r="G20" i="4"/>
  <c r="B3" i="4"/>
  <c r="B4" i="4"/>
  <c r="B5" i="4"/>
  <c r="B6" i="4"/>
  <c r="B7" i="4"/>
  <c r="B8" i="4"/>
  <c r="B9" i="4"/>
  <c r="B10" i="4"/>
  <c r="B11" i="4"/>
  <c r="B12" i="4"/>
  <c r="B13" i="4"/>
  <c r="B14" i="4"/>
  <c r="B15" i="4"/>
  <c r="B16" i="4"/>
  <c r="B17" i="4"/>
  <c r="B18" i="4"/>
  <c r="B19" i="4"/>
  <c r="B2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<sst xmlns="http://schemas.openxmlformats.org/spreadsheetml/2006/main" count="180279" uniqueCount="39126">
  <si>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</si>
  <si>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</si>
  <si>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</si>
  <si>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</si>
  <si>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</si>
  <si>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</si>
  <si>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</si>
  <si>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</si>
  <si>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</si>
  <si>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</si>
  <si>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</si>
  <si>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</si>
  <si>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</si>
  <si>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</si>
  <si>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</si>
  <si>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</si>
  <si>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</si>
  <si>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</si>
  <si>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</si>
  <si>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</si>
  <si>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</si>
  <si>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</si>
  <si>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</si>
  <si>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</si>
  <si>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</si>
  <si>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</si>
  <si>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</si>
  <si>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</si>
  <si>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</si>
  <si>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</si>
  <si>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</si>
  <si>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</si>
  <si>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</si>
  <si>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</si>
  <si>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</si>
  <si>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</si>
  <si>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</si>
  <si>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</si>
  <si>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</si>
  <si>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</si>
  <si>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</si>
  <si>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</si>
  <si>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</si>
  <si>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</si>
  <si>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</si>
  <si>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</si>
  <si>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</si>
  <si>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</si>
  <si>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</si>
  <si>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</si>
  <si>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</si>
  <si>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</si>
  <si>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</si>
  <si>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</si>
  <si>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</si>
  <si>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</si>
  <si>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</si>
  <si>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</si>
  <si>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</si>
  <si>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</si>
  <si>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</si>
  <si>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</si>
  <si>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</si>
  <si>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</si>
  <si>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</si>
  <si>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</si>
  <si>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</si>
  <si>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</si>
  <si>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</si>
  <si>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</si>
  <si>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</si>
  <si>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</si>
  <si>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</si>
  <si>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</si>
  <si>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</si>
  <si>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</si>
  <si>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</si>
  <si>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</si>
  <si>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</si>
  <si>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</si>
  <si>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</si>
  <si>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</si>
  <si>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</si>
  <si>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</si>
  <si>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</si>
  <si>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</si>
  <si>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</si>
  <si>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</si>
  <si>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</si>
  <si>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</si>
  <si>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</si>
  <si>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</si>
  <si>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</si>
  <si>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</si>
  <si>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</si>
  <si>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</si>
  <si>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</si>
  <si>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</si>
  <si>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</si>
  <si>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</si>
  <si>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</si>
  <si>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</si>
  <si>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</si>
  <si>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</si>
  <si>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</si>
  <si>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</si>
  <si>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</si>
  <si>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</si>
  <si>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</si>
  <si>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</si>
  <si>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</si>
  <si>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</si>
  <si>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</si>
  <si>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</si>
  <si>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</si>
  <si>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</si>
  <si>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</si>
  <si>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</si>
  <si>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</si>
  <si>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</si>
  <si>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</si>
  <si>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</si>
  <si>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</si>
  <si>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</si>
  <si>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</si>
  <si>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</si>
  <si>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</si>
  <si>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</si>
  <si>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</si>
  <si>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</si>
  <si>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</si>
  <si>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</si>
  <si>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</si>
  <si>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</si>
  <si>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</si>
  <si>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</si>
  <si>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</si>
  <si>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</si>
  <si>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</si>
  <si>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</si>
  <si>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</si>
  <si>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</si>
  <si>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</si>
  <si>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</si>
  <si>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</si>
  <si>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</si>
  <si>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</si>
  <si>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</si>
  <si>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</si>
  <si>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</si>
  <si>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</si>
  <si>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</si>
  <si>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</si>
  <si>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</si>
  <si>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</si>
  <si>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</si>
  <si>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</si>
  <si>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</si>
  <si>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</si>
  <si>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</si>
  <si>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</si>
  <si>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</si>
  <si>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</si>
  <si>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</si>
  <si>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</si>
  <si>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</si>
  <si>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</si>
  <si>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</si>
  <si>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</si>
  <si>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</si>
  <si>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</si>
  <si>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</si>
  <si>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</si>
  <si>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</si>
  <si>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</si>
  <si>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</si>
  <si>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</si>
  <si>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</si>
  <si>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</si>
  <si>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</si>
  <si>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</si>
  <si>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</si>
  <si>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</si>
  <si>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</si>
  <si>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</si>
  <si>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</si>
  <si>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</si>
  <si>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</si>
  <si>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</si>
  <si>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</si>
  <si>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</si>
  <si>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</si>
  <si>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</si>
  <si>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</si>
  <si>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</si>
  <si>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</si>
  <si>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</si>
  <si>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</si>
  <si>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</si>
  <si>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</si>
  <si>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</si>
  <si>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</si>
  <si>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</si>
  <si>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</si>
  <si>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</si>
  <si>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</si>
  <si>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</si>
  <si>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</si>
  <si>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</si>
  <si>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</si>
  <si>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</si>
  <si>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</si>
  <si>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</si>
  <si>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</si>
  <si>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</si>
  <si>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</si>
  <si>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</si>
  <si>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</si>
  <si>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</si>
  <si>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</si>
  <si>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</si>
  <si>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</si>
  <si>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</si>
  <si>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</si>
  <si>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</si>
  <si>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</si>
  <si>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</si>
  <si>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</si>
  <si>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</si>
  <si>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</si>
  <si>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</si>
  <si>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</si>
  <si>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</si>
  <si>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</si>
  <si>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</si>
  <si>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</si>
  <si>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</si>
  <si>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</si>
  <si>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</si>
  <si>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</si>
  <si>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</si>
  <si>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</si>
  <si>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</si>
  <si>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</si>
  <si>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</si>
  <si>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</si>
  <si>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</si>
  <si>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</si>
  <si>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</si>
  <si>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</si>
  <si>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</si>
  <si>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</si>
  <si>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</si>
  <si>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</si>
  <si>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</si>
  <si>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</si>
  <si>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</si>
  <si>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</si>
  <si>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</si>
  <si>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</si>
  <si>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</si>
  <si>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</si>
  <si>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</si>
  <si>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</si>
  <si>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</si>
  <si>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</si>
  <si>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</si>
  <si>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</si>
  <si>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</si>
  <si>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</si>
  <si>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</si>
  <si>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</si>
  <si>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</si>
  <si>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</si>
  <si>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</si>
  <si>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</si>
  <si>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</si>
  <si>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</si>
  <si>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</si>
  <si>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</si>
  <si>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</si>
  <si>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</si>
  <si>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</si>
  <si>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</si>
  <si>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</si>
  <si>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</si>
  <si>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</si>
  <si>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</si>
  <si>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</si>
  <si>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</si>
  <si>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</si>
  <si>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</si>
  <si>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</si>
  <si>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</si>
  <si>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</si>
  <si>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</si>
  <si>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</si>
  <si>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</si>
  <si>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</si>
  <si>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</si>
  <si>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</si>
  <si>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</si>
  <si>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</si>
  <si>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</si>
  <si>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</si>
  <si>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</si>
  <si>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</si>
  <si>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</si>
  <si>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</si>
  <si>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</si>
  <si>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</si>
  <si>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</si>
  <si>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</si>
  <si>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</si>
  <si>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</si>
  <si>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</si>
  <si>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</si>
  <si>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</si>
  <si>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</si>
  <si>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</si>
  <si>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</si>
  <si>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</si>
  <si>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</si>
  <si>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</si>
  <si>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</si>
  <si>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</si>
  <si>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</si>
  <si>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</si>
  <si>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</si>
  <si>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</si>
  <si>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</si>
  <si>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</si>
  <si>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</si>
  <si>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</si>
  <si>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</si>
  <si>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</si>
  <si>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</si>
  <si>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</si>
  <si>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</si>
  <si>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</si>
  <si>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</si>
  <si>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</si>
  <si>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</si>
  <si>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</si>
  <si>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</si>
  <si>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</si>
  <si>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</si>
  <si>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</si>
  <si>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</si>
  <si>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</si>
  <si>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</si>
  <si>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</si>
  <si>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</si>
  <si>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</si>
  <si>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</si>
  <si>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</si>
  <si>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</si>
  <si>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</si>
  <si>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</si>
  <si>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</si>
  <si>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</si>
  <si>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</si>
  <si>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</si>
  <si>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</si>
  <si>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</si>
  <si>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</si>
  <si>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</si>
  <si>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</si>
  <si>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</si>
  <si>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</si>
  <si>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</si>
  <si>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</si>
  <si>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</si>
  <si>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</si>
  <si>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</si>
  <si>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</si>
  <si>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</si>
  <si>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</si>
  <si>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</si>
  <si>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</si>
  <si>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</si>
  <si>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</si>
  <si>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</si>
  <si>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</si>
  <si>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</si>
  <si>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</si>
  <si>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</si>
  <si>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</si>
  <si>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</si>
  <si>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</si>
  <si>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</si>
  <si>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</si>
  <si>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</si>
  <si>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</si>
  <si>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</si>
  <si>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</si>
  <si>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</si>
  <si>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</si>
  <si>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</si>
  <si>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</si>
  <si>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</si>
  <si>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</si>
  <si>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</si>
  <si>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</si>
  <si>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</si>
  <si>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</si>
  <si>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</si>
  <si>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</si>
  <si>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</si>
  <si>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</si>
  <si>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</si>
  <si>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</si>
  <si>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</si>
  <si>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</si>
  <si>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</si>
  <si>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</si>
  <si>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</si>
  <si>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</si>
  <si>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</si>
  <si>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</si>
  <si>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</si>
  <si>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</si>
  <si>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</si>
  <si>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</si>
  <si>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</si>
  <si>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</si>
  <si>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</si>
  <si>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</si>
  <si>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</si>
  <si>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</si>
  <si>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</si>
  <si>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</si>
  <si>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</si>
  <si>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</si>
  <si>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</si>
  <si>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</si>
  <si>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</si>
  <si>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</si>
  <si>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</si>
  <si>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</si>
  <si>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</si>
  <si>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</si>
  <si>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</si>
  <si>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</si>
  <si>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</si>
  <si>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</si>
  <si>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</si>
  <si>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</si>
  <si>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</si>
  <si>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</si>
  <si>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</si>
  <si>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</si>
  <si>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</si>
  <si>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</si>
  <si>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</si>
  <si>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</si>
  <si>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</si>
  <si>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</si>
  <si>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</si>
  <si>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</si>
  <si>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</si>
  <si>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</si>
  <si>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</si>
  <si>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</si>
  <si>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</si>
  <si>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</si>
  <si>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</si>
  <si>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</si>
  <si>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</si>
  <si>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</si>
  <si>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</si>
  <si>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</si>
  <si>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</si>
  <si>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</si>
  <si>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</si>
  <si>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</si>
  <si>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</si>
  <si>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</si>
  <si>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</si>
  <si>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</si>
  <si>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</si>
  <si>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</si>
  <si>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</si>
  <si>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</si>
  <si>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</si>
  <si>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</si>
  <si>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</si>
  <si>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</si>
  <si>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</si>
  <si>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</si>
  <si>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</si>
  <si>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</si>
  <si>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</si>
  <si>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</si>
  <si>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</si>
  <si>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</si>
  <si>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</si>
  <si>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</si>
  <si>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</si>
  <si>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</si>
  <si>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</si>
  <si>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</si>
  <si>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</si>
  <si>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</si>
  <si>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</si>
  <si>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</si>
  <si>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</si>
  <si>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</si>
  <si>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</si>
  <si>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</si>
  <si>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</si>
  <si>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</si>
  <si>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</si>
  <si>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</si>
  <si>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</si>
  <si>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</si>
  <si>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</si>
  <si>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</si>
  <si>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</si>
  <si>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</si>
  <si>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</si>
  <si>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</si>
  <si>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</si>
  <si>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</si>
  <si>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</si>
  <si>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</si>
  <si>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</si>
  <si>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</si>
  <si>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</si>
  <si>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</si>
  <si>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</si>
  <si>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</si>
  <si>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</si>
  <si>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</si>
  <si>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</si>
  <si>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</si>
  <si>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</si>
  <si>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</si>
  <si>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</si>
  <si>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</si>
  <si>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</si>
  <si>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</si>
  <si>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</si>
  <si>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</si>
  <si>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</si>
  <si>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</si>
  <si>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</si>
  <si>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</si>
  <si>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</si>
  <si>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</si>
  <si>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</si>
  <si>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</si>
  <si>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</si>
  <si>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</si>
  <si>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</si>
  <si>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</si>
  <si>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</si>
  <si>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</si>
  <si>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</si>
  <si>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</si>
  <si>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</si>
  <si>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</si>
  <si>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</si>
  <si>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</si>
  <si>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</si>
  <si>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</si>
  <si>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</si>
  <si>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</si>
  <si>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</si>
  <si>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</si>
  <si>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</si>
  <si>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</si>
  <si>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</si>
  <si>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</si>
  <si>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</si>
  <si>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</si>
  <si>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</si>
  <si>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</si>
  <si>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</si>
  <si>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</si>
  <si>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</si>
  <si>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</si>
  <si>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</si>
  <si>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</si>
  <si>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</si>
  <si>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</si>
  <si>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</si>
  <si>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</si>
  <si>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</si>
  <si>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</si>
  <si>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</si>
  <si>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</si>
  <si>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</si>
  <si>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</si>
  <si>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</si>
  <si>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</si>
  <si>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</si>
  <si>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</si>
  <si>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</si>
  <si>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</si>
  <si>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</si>
  <si>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</si>
  <si>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</si>
  <si>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</si>
  <si>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</si>
  <si>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</si>
  <si>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</si>
  <si>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</si>
  <si>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</si>
  <si>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</si>
  <si>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</si>
  <si>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</si>
  <si>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</si>
  <si>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</si>
  <si>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</si>
  <si>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</si>
  <si>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</si>
  <si>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</si>
  <si>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</si>
  <si>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</si>
  <si>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</si>
  <si>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</si>
  <si>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</si>
  <si>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</si>
  <si>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</si>
  <si>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</si>
  <si>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</si>
  <si>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</si>
  <si>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</si>
  <si>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</si>
  <si>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</si>
  <si>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</si>
  <si>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</si>
  <si>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</si>
  <si>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</si>
  <si>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</si>
  <si>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</si>
  <si>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</si>
  <si>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</si>
  <si>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</si>
  <si>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</si>
  <si>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</si>
  <si>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</si>
  <si>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</si>
  <si>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</si>
  <si>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</si>
  <si>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</si>
  <si>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</si>
  <si>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</si>
  <si>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</si>
  <si>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</si>
  <si>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</si>
  <si>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</si>
  <si>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</si>
  <si>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</si>
  <si>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</si>
  <si>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</si>
  <si>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</si>
  <si>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</si>
  <si>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</si>
  <si>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</si>
  <si>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</si>
  <si>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</si>
  <si>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</si>
  <si>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</si>
  <si>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</si>
  <si>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</si>
  <si>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</si>
  <si>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</si>
  <si>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</si>
  <si>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</si>
  <si>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</si>
  <si>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</si>
  <si>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</si>
  <si>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</si>
  <si>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</si>
  <si>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</si>
  <si>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</si>
  <si>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</si>
  <si>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</si>
  <si>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</si>
  <si>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</si>
  <si>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</si>
  <si>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</si>
  <si>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</si>
  <si>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</si>
  <si>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</si>
  <si>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</si>
  <si>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</si>
  <si>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</si>
  <si>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</si>
  <si>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</si>
  <si>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</si>
  <si>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</si>
  <si>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</si>
  <si>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</si>
  <si>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</si>
  <si>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</si>
  <si>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</si>
  <si>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</si>
  <si>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</si>
  <si>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</si>
  <si>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</si>
  <si>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</si>
  <si>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</si>
  <si>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</si>
  <si>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</si>
  <si>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</si>
  <si>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</si>
  <si>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</si>
  <si>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</si>
  <si>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</si>
  <si>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</si>
  <si>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</si>
  <si>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</si>
  <si>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</si>
  <si>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</si>
  <si>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</si>
  <si>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</si>
  <si>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</si>
  <si>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</si>
  <si>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</si>
  <si>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</si>
  <si>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</si>
  <si>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</si>
  <si>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</si>
  <si>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</si>
  <si>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</si>
  <si>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</si>
  <si>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</si>
  <si>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</si>
  <si>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</si>
  <si>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</si>
  <si>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</si>
  <si>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</si>
  <si>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</si>
  <si>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</si>
  <si>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</si>
  <si>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</si>
  <si>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</si>
  <si>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</si>
  <si>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</si>
  <si>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</si>
  <si>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</si>
  <si>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</si>
  <si>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</si>
  <si>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</si>
  <si>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</si>
  <si>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</si>
  <si>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</si>
  <si>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</si>
  <si>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</si>
  <si>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</si>
  <si>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</si>
  <si>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</si>
  <si>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</si>
  <si>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</si>
  <si>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</si>
  <si>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</si>
  <si>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</si>
  <si>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</si>
  <si>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</si>
  <si>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</si>
  <si>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</si>
  <si>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</si>
  <si>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</si>
  <si>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</si>
  <si>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</si>
  <si>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</si>
  <si>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</si>
  <si>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</si>
  <si>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</si>
  <si>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</si>
  <si>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</si>
  <si>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</si>
  <si>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</si>
  <si>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</si>
  <si>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</si>
  <si>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</si>
  <si>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</si>
  <si>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</si>
  <si>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</si>
  <si>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</si>
  <si>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</si>
  <si>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</si>
  <si>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</si>
  <si>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</si>
  <si>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</si>
  <si>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</si>
  <si>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</si>
  <si>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</si>
  <si>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</si>
  <si>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</si>
  <si>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</si>
  <si>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</si>
  <si>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</si>
  <si>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</si>
  <si>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</si>
  <si>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</si>
  <si>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</si>
  <si>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</si>
  <si>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</si>
  <si>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</si>
  <si>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</si>
  <si>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</si>
  <si>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</si>
  <si>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</si>
  <si>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</si>
  <si>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</si>
  <si>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</si>
  <si>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</si>
  <si>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</si>
  <si>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</si>
  <si>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</si>
  <si>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</si>
  <si>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</si>
  <si>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</si>
  <si>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</si>
  <si>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</si>
  <si>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</si>
  <si>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</si>
  <si>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</si>
  <si>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</si>
  <si>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</si>
  <si>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</si>
  <si>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</si>
  <si>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</si>
  <si>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</si>
  <si>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</si>
  <si>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</si>
  <si>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</si>
  <si>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</si>
  <si>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</si>
  <si>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</si>
  <si>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</si>
  <si>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</si>
  <si>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</si>
  <si>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</si>
  <si>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</si>
  <si>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</si>
  <si>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</si>
  <si>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</si>
  <si>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</si>
  <si>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</si>
  <si>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</si>
  <si>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</si>
  <si>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</si>
  <si>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</si>
  <si>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</si>
  <si>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</si>
  <si>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</si>
  <si>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</si>
  <si>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</si>
  <si>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</si>
  <si>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</si>
  <si>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</si>
  <si>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</si>
  <si>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</si>
  <si>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</si>
  <si>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</si>
  <si>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</si>
  <si>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</si>
  <si>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</si>
  <si>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</si>
  <si>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</si>
  <si>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</si>
  <si>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</si>
  <si>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</si>
  <si>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</si>
  <si>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</si>
  <si>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</si>
  <si>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</si>
  <si>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</si>
  <si>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</si>
  <si>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</si>
  <si>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</si>
  <si>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</si>
  <si>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</si>
  <si>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</si>
  <si>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</si>
  <si>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</si>
  <si>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</si>
  <si>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</si>
  <si>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</si>
  <si>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</si>
  <si>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</si>
  <si>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</si>
  <si>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</si>
  <si>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</si>
  <si>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</si>
  <si>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</si>
  <si>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</si>
  <si>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</si>
  <si>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</si>
  <si>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</si>
  <si>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</si>
  <si>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</si>
  <si>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</si>
  <si>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</si>
  <si>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</si>
  <si>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</si>
  <si>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</si>
  <si>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</si>
  <si>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</si>
  <si>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</si>
  <si>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</si>
  <si>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</si>
  <si>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</si>
  <si>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</si>
  <si>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</si>
  <si>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</si>
  <si>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</si>
  <si>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</si>
  <si>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</si>
  <si>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</si>
  <si>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</si>
  <si>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</si>
  <si>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</si>
  <si>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</si>
  <si>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</si>
  <si>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</si>
  <si>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</si>
  <si>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</si>
  <si>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</si>
  <si>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</si>
  <si>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</si>
  <si>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</si>
  <si>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</si>
  <si>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</si>
  <si>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</si>
  <si>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</si>
  <si>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</si>
  <si>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</si>
  <si>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</si>
  <si>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</si>
  <si>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</si>
  <si>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</si>
  <si>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</si>
  <si>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</si>
  <si>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</si>
  <si>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</si>
  <si>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</si>
  <si>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</si>
  <si>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</si>
  <si>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</si>
  <si>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</si>
  <si>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</si>
  <si>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</si>
  <si>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</si>
  <si>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</si>
  <si>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</si>
  <si>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</si>
  <si>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</si>
  <si>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</si>
  <si>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</si>
  <si>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</si>
  <si>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</si>
  <si>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</si>
  <si>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</si>
  <si>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</si>
  <si>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</si>
  <si>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</si>
  <si>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</si>
  <si>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</si>
  <si>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</si>
  <si>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</si>
  <si>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</si>
  <si>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</si>
  <si>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</si>
  <si>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</si>
  <si>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</si>
  <si>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</si>
  <si>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</si>
  <si>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</si>
  <si>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</si>
  <si>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</si>
  <si>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</si>
  <si>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</si>
  <si>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</si>
  <si>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</si>
  <si>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</si>
  <si>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</si>
  <si>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</si>
  <si>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</si>
  <si>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</si>
  <si>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</si>
  <si>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</si>
  <si>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</si>
  <si>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</si>
  <si>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</si>
  <si>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</si>
  <si>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</si>
  <si>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</si>
  <si>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</si>
  <si>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</si>
  <si>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</si>
  <si>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</si>
  <si>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</si>
  <si>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</si>
  <si>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</si>
  <si>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</si>
  <si>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</si>
  <si>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</si>
  <si>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</si>
  <si>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</si>
  <si>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</si>
  <si>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</si>
  <si>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</si>
  <si>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</si>
  <si>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</si>
  <si>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</si>
  <si>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</si>
  <si>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</si>
  <si>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</si>
  <si>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</si>
  <si>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</si>
  <si>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</si>
  <si>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</si>
  <si>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</si>
  <si>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</si>
  <si>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</si>
  <si>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</si>
  <si>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</si>
  <si>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</si>
  <si>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</si>
  <si>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</si>
  <si>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</si>
  <si>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</si>
  <si>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</si>
  <si>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</si>
  <si>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</si>
  <si>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</si>
  <si>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</si>
  <si>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</si>
  <si>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</si>
  <si>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</si>
  <si>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</si>
  <si>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</si>
  <si>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</si>
  <si>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</si>
  <si>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</si>
  <si>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</si>
  <si>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</si>
  <si>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</si>
  <si>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</si>
  <si>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</si>
  <si>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</si>
  <si>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</si>
  <si>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</si>
  <si>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</si>
  <si>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</si>
  <si>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</si>
  <si>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</si>
  <si>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</si>
  <si>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</si>
  <si>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</si>
  <si>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</si>
  <si>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</si>
  <si>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</si>
  <si>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</si>
  <si>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</si>
  <si>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</si>
  <si>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</si>
  <si>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</si>
  <si>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</si>
  <si>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</si>
  <si>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</si>
  <si>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</si>
  <si>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</si>
  <si>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</si>
  <si>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</si>
  <si>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</si>
  <si>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</si>
  <si>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</si>
  <si>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</si>
  <si>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</si>
  <si>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</si>
  <si>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</si>
  <si>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</si>
  <si>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</si>
  <si>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</si>
  <si>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</si>
  <si>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</si>
  <si>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</si>
  <si>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</si>
  <si>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</si>
  <si>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</si>
  <si>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</si>
  <si>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</si>
  <si>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</si>
  <si>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</si>
  <si>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</si>
  <si>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</si>
  <si>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</si>
  <si>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</si>
  <si>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</si>
  <si>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</si>
  <si>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</si>
  <si>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</si>
  <si>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</si>
  <si>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</si>
  <si>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</si>
  <si>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</si>
  <si>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</si>
  <si>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</si>
  <si>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</si>
  <si>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</si>
  <si>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</si>
  <si>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</si>
  <si>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</si>
  <si>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</si>
  <si>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</si>
  <si>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</si>
  <si>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</si>
  <si>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</si>
  <si>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</si>
  <si>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</si>
  <si>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</si>
  <si>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</si>
  <si>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</si>
  <si>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</si>
  <si>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</si>
  <si>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</si>
  <si>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</si>
  <si>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</si>
  <si>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</si>
  <si>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</si>
  <si>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</si>
  <si>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</si>
  <si>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</si>
  <si>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</si>
  <si>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</si>
  <si>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</si>
  <si>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</si>
  <si>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</si>
  <si>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</si>
  <si>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</si>
  <si>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</si>
  <si>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</si>
  <si>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</si>
  <si>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</si>
  <si>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</si>
  <si>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</si>
  <si>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</si>
  <si>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</si>
  <si>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</si>
  <si>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</si>
  <si>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</si>
  <si>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</si>
  <si>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</si>
  <si>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</si>
  <si>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</si>
  <si>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</si>
  <si>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</si>
  <si>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</si>
  <si>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</si>
  <si>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</si>
  <si>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</si>
  <si>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</si>
  <si>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</si>
  <si>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</si>
  <si>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</si>
  <si>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</si>
  <si>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</si>
  <si>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</si>
  <si>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</si>
  <si>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</si>
  <si>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</si>
  <si>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</si>
  <si>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</si>
  <si>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</si>
  <si>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</si>
  <si>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</si>
  <si>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</si>
  <si>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</si>
  <si>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</si>
  <si>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</si>
  <si>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</si>
  <si>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</si>
  <si>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</si>
  <si>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</si>
  <si>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</si>
  <si>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</si>
  <si>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</si>
  <si>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</si>
  <si>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</si>
  <si>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</si>
  <si>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</si>
  <si>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</si>
  <si>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</si>
  <si>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</si>
  <si>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</si>
  <si>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</si>
  <si>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</si>
  <si>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</si>
  <si>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</si>
  <si>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</si>
  <si>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</si>
  <si>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</si>
  <si>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</si>
  <si>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</si>
  <si>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</si>
  <si>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</si>
  <si>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</si>
  <si>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</si>
  <si>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</si>
  <si>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</si>
  <si>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</si>
  <si>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</si>
  <si>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</si>
  <si>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</si>
  <si>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</si>
  <si>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</si>
  <si>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</si>
  <si>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</si>
  <si>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</si>
  <si>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</si>
  <si>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</si>
  <si>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</si>
  <si>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</si>
  <si>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</si>
  <si>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</si>
  <si>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</si>
  <si>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</si>
  <si>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</si>
  <si>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</si>
  <si>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</si>
  <si>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</si>
  <si>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</si>
  <si>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</si>
  <si>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</si>
  <si>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</si>
  <si>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</si>
  <si>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</si>
  <si>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</si>
  <si>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</si>
  <si>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</si>
  <si>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</si>
  <si>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</si>
  <si>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</si>
  <si>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</si>
  <si>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</si>
  <si>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</si>
  <si>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</si>
  <si>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</si>
  <si>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</si>
  <si>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</si>
  <si>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</si>
  <si>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</si>
  <si>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</si>
  <si>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</si>
  <si>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</si>
  <si>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</si>
  <si>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</si>
  <si>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</si>
  <si>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</si>
  <si>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</si>
  <si>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</si>
  <si>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</si>
  <si>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</si>
  <si>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</si>
  <si>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</si>
  <si>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</si>
  <si>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</si>
  <si>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</si>
  <si>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</si>
  <si>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</si>
  <si>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</si>
  <si>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</si>
  <si>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</si>
  <si>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</si>
  <si>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</si>
  <si>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</si>
  <si>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</si>
  <si>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</si>
  <si>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</si>
  <si>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</si>
  <si>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</si>
  <si>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</si>
  <si>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</si>
  <si>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</si>
  <si>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</si>
  <si>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</si>
  <si>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</si>
  <si>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</si>
  <si>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</si>
  <si>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</si>
  <si>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</si>
  <si>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</si>
  <si>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</si>
  <si>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</si>
  <si>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</si>
  <si>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</si>
  <si>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</si>
  <si>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</si>
  <si>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</si>
  <si>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</si>
  <si>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</si>
  <si>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</si>
  <si>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</si>
  <si>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</si>
  <si>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</si>
  <si>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</si>
  <si>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</si>
  <si>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</si>
  <si>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</si>
  <si>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</si>
  <si>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</si>
  <si>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</si>
  <si>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</si>
  <si>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</si>
  <si>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</si>
  <si>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</si>
  <si>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</si>
  <si>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</si>
  <si>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</si>
  <si>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</si>
  <si>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</si>
  <si>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</si>
  <si>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</si>
  <si>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</si>
  <si>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</si>
  <si>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</si>
  <si>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</si>
  <si>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</si>
  <si>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</si>
  <si>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</si>
  <si>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</si>
  <si>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</si>
  <si>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</si>
  <si>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</si>
  <si>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</si>
  <si>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</si>
  <si>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</si>
  <si>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</si>
  <si>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</si>
  <si>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</si>
  <si>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</si>
  <si>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</si>
  <si>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</si>
  <si>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</si>
  <si>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</si>
  <si>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</si>
  <si>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</si>
  <si>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</si>
  <si>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</si>
  <si>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</si>
  <si>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</si>
  <si>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</si>
  <si>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</si>
  <si>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</si>
  <si>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</si>
  <si>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</si>
  <si>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</si>
  <si>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</si>
  <si>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</si>
  <si>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</si>
  <si>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</si>
  <si>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</si>
  <si>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</si>
  <si>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</si>
  <si>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</si>
  <si>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</si>
  <si>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</si>
  <si>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</si>
  <si>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</si>
  <si>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</si>
  <si>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</si>
  <si>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</si>
  <si>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</si>
  <si>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</si>
  <si>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</si>
  <si>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</si>
  <si>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</si>
  <si>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</si>
  <si>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</si>
  <si>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</si>
  <si>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</si>
  <si>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</si>
  <si>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</si>
  <si>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</si>
  <si>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</si>
  <si>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</si>
  <si>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</si>
  <si>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</si>
  <si>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</si>
  <si>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</si>
  <si>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</si>
  <si>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</si>
  <si>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</si>
  <si>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</si>
  <si>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</si>
  <si>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</si>
  <si>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</si>
  <si>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</si>
  <si>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</si>
  <si>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</si>
  <si>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</si>
  <si>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</si>
  <si>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</si>
  <si>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</si>
  <si>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</si>
  <si>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</si>
  <si>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</si>
  <si>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</si>
  <si>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</si>
  <si>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</si>
  <si>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</si>
  <si>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</si>
  <si>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</si>
  <si>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</si>
  <si>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</si>
  <si>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</si>
  <si>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</si>
  <si>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</si>
  <si>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</si>
  <si>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</si>
  <si>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</si>
  <si>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</si>
  <si>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</si>
  <si>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</si>
  <si>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</si>
  <si>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</si>
  <si>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</si>
  <si>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</si>
  <si>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</si>
  <si>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</si>
  <si>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</si>
  <si>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</si>
  <si>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</si>
  <si>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</si>
  <si>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</si>
  <si>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</si>
  <si>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</si>
  <si>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</si>
  <si>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</si>
  <si>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</si>
  <si>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</si>
  <si>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</si>
  <si>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</si>
  <si>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</si>
  <si>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</si>
  <si>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</si>
  <si>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</si>
  <si>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</si>
  <si>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</si>
  <si>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</si>
  <si>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</si>
  <si>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</si>
  <si>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</si>
  <si>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</si>
  <si>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</si>
  <si>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</si>
  <si>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</si>
  <si>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</si>
  <si>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</si>
  <si>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</si>
  <si>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</si>
  <si>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</si>
  <si>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</si>
  <si>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</si>
  <si>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</si>
  <si>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</si>
  <si>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</si>
  <si>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</si>
  <si>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</si>
  <si>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</si>
  <si>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</si>
  <si>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</si>
  <si>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</si>
  <si>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</si>
  <si>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</si>
  <si>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</si>
  <si>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</si>
  <si>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</si>
  <si>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</si>
  <si>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</si>
  <si>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</si>
  <si>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</si>
  <si>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</si>
  <si>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</si>
  <si>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</si>
  <si>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</si>
  <si>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</si>
  <si>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</si>
  <si>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</si>
  <si>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</si>
  <si>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</si>
  <si>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</si>
  <si>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</si>
  <si>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</si>
  <si>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</si>
  <si>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</si>
  <si>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</si>
  <si>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</si>
  <si>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</si>
  <si>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</si>
  <si>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</si>
  <si>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</si>
  <si>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</si>
  <si>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</si>
  <si>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</si>
  <si>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</si>
  <si>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</si>
  <si>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</si>
  <si>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</si>
  <si>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</si>
  <si>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</si>
  <si>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</si>
  <si>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</si>
  <si>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</si>
  <si>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</si>
  <si>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</si>
  <si>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</si>
  <si>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</si>
  <si>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</si>
  <si>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</si>
  <si>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</si>
  <si>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</si>
  <si>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</si>
  <si>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</si>
  <si>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</si>
  <si>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</si>
  <si>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</si>
  <si>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</si>
  <si>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</si>
  <si>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</si>
  <si>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</si>
  <si>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</si>
  <si>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</si>
  <si>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</si>
  <si>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</si>
  <si>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</si>
  <si>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</si>
  <si>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</si>
  <si>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</si>
  <si>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</si>
  <si>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</si>
  <si>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</si>
  <si>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</si>
  <si>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</si>
  <si>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</si>
  <si>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</si>
  <si>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</si>
  <si>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</si>
  <si>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</si>
  <si>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</si>
  <si>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</si>
  <si>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</si>
  <si>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</si>
  <si>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</si>
  <si>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</si>
  <si>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</si>
  <si>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</si>
  <si>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</si>
  <si>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</si>
  <si>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</si>
  <si>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</si>
  <si>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</si>
  <si>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</si>
  <si>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</si>
  <si>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</si>
  <si>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</si>
  <si>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</si>
  <si>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</si>
  <si>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</si>
  <si>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</si>
  <si>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</si>
  <si>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</si>
  <si>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</si>
  <si>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</si>
  <si>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</si>
  <si>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</si>
  <si>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</si>
  <si>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</si>
  <si>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</si>
  <si>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</si>
  <si>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</si>
  <si>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</si>
  <si>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</si>
  <si>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</si>
  <si>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</si>
  <si>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</si>
  <si>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</si>
  <si>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</si>
  <si>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</si>
  <si>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</si>
  <si>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</si>
  <si>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</si>
  <si>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</si>
  <si>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</si>
  <si>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</si>
  <si>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</si>
  <si>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</si>
  <si>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</si>
  <si>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</si>
  <si>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</si>
  <si>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</si>
  <si>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</si>
  <si>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</si>
  <si>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</si>
  <si>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</si>
  <si>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</si>
  <si>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</si>
  <si>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</si>
  <si>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</si>
  <si>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</si>
  <si>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</si>
  <si>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</si>
  <si>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</si>
  <si>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</si>
  <si>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</si>
  <si>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</si>
  <si>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</si>
  <si>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</si>
  <si>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</si>
  <si>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</si>
  <si>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</si>
  <si>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</si>
  <si>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</si>
  <si>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</si>
  <si>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</si>
  <si>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</si>
  <si>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</si>
  <si>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</si>
  <si>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</si>
  <si>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</si>
  <si>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</si>
  <si>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</si>
  <si>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</si>
  <si>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</si>
  <si>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</si>
  <si>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</si>
  <si>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</si>
  <si>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</si>
  <si>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</si>
  <si>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</si>
  <si>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</si>
  <si>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</si>
  <si>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</si>
  <si>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</si>
  <si>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</si>
  <si>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</si>
  <si>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</si>
  <si>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</si>
  <si>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</si>
  <si>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</si>
  <si>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</si>
  <si>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</si>
  <si>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</si>
  <si>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</si>
  <si>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</si>
  <si>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</si>
  <si>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</si>
  <si>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</si>
  <si>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</si>
  <si>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</si>
  <si>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</si>
  <si>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</si>
  <si>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</si>
  <si>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</si>
  <si>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</si>
  <si>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</si>
  <si>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</si>
  <si>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</si>
  <si>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</si>
  <si>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</si>
  <si>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</si>
  <si>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</si>
  <si>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</si>
  <si>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</si>
  <si>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</si>
  <si>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</si>
  <si>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</si>
  <si>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</si>
  <si>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</si>
  <si>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</si>
  <si>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</si>
  <si>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</si>
  <si>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</si>
  <si>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</si>
  <si>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</si>
  <si>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</si>
  <si>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</si>
  <si>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</si>
  <si>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</si>
  <si>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</si>
  <si>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</si>
  <si>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</si>
  <si>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</si>
  <si>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</si>
  <si>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</si>
  <si>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</si>
  <si>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</si>
  <si>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</si>
  <si>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</si>
  <si>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</si>
  <si>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</si>
  <si>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</si>
  <si>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</si>
  <si>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</si>
  <si>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</si>
  <si>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</si>
  <si>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</si>
  <si>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</si>
  <si>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</si>
  <si>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</si>
  <si>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</si>
  <si>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</si>
  <si>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</si>
  <si>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</si>
  <si>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</si>
  <si>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</si>
  <si>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</si>
  <si>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</si>
  <si>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</si>
  <si>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</si>
  <si>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</si>
  <si>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</si>
  <si>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</si>
  <si>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</si>
  <si>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</si>
  <si>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</si>
  <si>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</si>
  <si>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</si>
  <si>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</si>
  <si>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</si>
  <si>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</si>
  <si>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</si>
  <si>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</si>
  <si>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</si>
  <si>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</si>
  <si>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</si>
  <si>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</si>
  <si>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</si>
  <si>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</si>
  <si>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</si>
  <si>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</si>
  <si>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</si>
  <si>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</si>
  <si>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</si>
  <si>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</si>
  <si>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</si>
  <si>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</si>
  <si>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</si>
  <si>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</si>
  <si>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</si>
  <si>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</si>
  <si>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</si>
  <si>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</si>
  <si>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</si>
  <si>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</si>
  <si>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</si>
  <si>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</si>
  <si>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</si>
  <si>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</si>
  <si>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</si>
  <si>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</si>
  <si>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</si>
  <si>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</si>
  <si>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</si>
  <si>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</si>
  <si>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</si>
  <si>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</si>
  <si>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</si>
  <si>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</si>
  <si>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</si>
  <si>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</si>
  <si>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</si>
  <si>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</si>
  <si>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</si>
  <si>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</si>
  <si>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</si>
  <si>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</si>
  <si>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</si>
  <si>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</si>
  <si>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</si>
  <si>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</si>
  <si>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</si>
  <si>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</si>
  <si>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</si>
  <si>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</si>
  <si>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</si>
  <si>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</si>
  <si>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</si>
  <si>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</si>
  <si>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</si>
  <si>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</si>
  <si>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</si>
  <si>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</si>
  <si>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</si>
  <si>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</si>
  <si>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</si>
  <si>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</si>
  <si>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</si>
  <si>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</si>
  <si>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</si>
  <si>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</si>
  <si>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</si>
  <si>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</si>
  <si>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</si>
  <si>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</si>
  <si>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</si>
  <si>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</si>
  <si>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</si>
  <si>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</si>
  <si>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</si>
  <si>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</si>
  <si>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</si>
  <si>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</si>
  <si>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</si>
  <si>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</si>
  <si>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</si>
  <si>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</si>
  <si>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</si>
  <si>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</si>
  <si>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</si>
  <si>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</si>
  <si>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</si>
  <si>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</si>
  <si>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</si>
  <si>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</si>
  <si>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</si>
  <si>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</si>
  <si>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</si>
  <si>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</si>
  <si>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</si>
  <si>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</si>
  <si>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</si>
  <si>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</si>
  <si>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</si>
  <si>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</si>
  <si>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</si>
  <si>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</si>
  <si>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</si>
  <si>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</si>
  <si>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</si>
  <si>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</si>
  <si>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</si>
  <si>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</si>
  <si>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</si>
  <si>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</si>
  <si>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</si>
  <si>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</si>
  <si>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</si>
  <si>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</si>
  <si>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</si>
  <si>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</si>
  <si>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</si>
  <si>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</si>
  <si>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</si>
  <si>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</si>
  <si>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</si>
  <si>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</si>
  <si>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</si>
  <si>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</si>
  <si>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</si>
  <si>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</si>
  <si>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</si>
  <si>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</si>
  <si>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</si>
  <si>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</si>
  <si>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</si>
  <si>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</si>
  <si>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</si>
  <si>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</si>
  <si>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</si>
  <si>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</si>
  <si>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</si>
  <si>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</si>
  <si>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</si>
  <si>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</si>
  <si>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</si>
  <si>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</si>
  <si>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</si>
  <si>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</si>
  <si>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</si>
  <si>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</si>
  <si>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</si>
  <si>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</si>
  <si>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</si>
  <si>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</si>
  <si>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</si>
  <si>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</si>
  <si>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</si>
  <si>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</si>
  <si>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</si>
  <si>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</si>
  <si>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</si>
  <si>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</si>
  <si>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</si>
  <si>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</si>
  <si>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</si>
  <si>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</si>
  <si>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</si>
  <si>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</si>
  <si>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</si>
  <si>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</si>
  <si>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</si>
  <si>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</si>
  <si>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</si>
  <si>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</si>
  <si>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</si>
  <si>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</si>
  <si>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</si>
  <si>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</si>
  <si>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</si>
  <si>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</si>
  <si>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</si>
  <si>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</si>
  <si>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</si>
  <si>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</si>
  <si>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</si>
  <si>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</si>
  <si>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</si>
  <si>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</si>
  <si>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</si>
  <si>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</si>
  <si>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</si>
  <si>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</si>
  <si>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</si>
  <si>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</si>
  <si>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</si>
  <si>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</si>
  <si>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</si>
  <si>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</si>
  <si>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</si>
  <si>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</si>
  <si>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</si>
  <si>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</si>
  <si>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</si>
  <si>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</si>
  <si>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</si>
  <si>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</si>
  <si>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</si>
  <si>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</si>
  <si>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</si>
  <si>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</si>
  <si>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</si>
  <si>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</si>
  <si>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</si>
  <si>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</si>
  <si>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</si>
  <si>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</si>
  <si>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</si>
  <si>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</si>
  <si>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</si>
  <si>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</si>
  <si>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</si>
  <si>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</si>
  <si>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</si>
  <si>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</si>
  <si>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</si>
  <si>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</si>
  <si>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</si>
  <si>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</si>
  <si>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</si>
  <si>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</si>
  <si>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</si>
  <si>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</si>
  <si>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</si>
  <si>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</si>
  <si>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</si>
  <si>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</si>
  <si>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</si>
  <si>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</si>
  <si>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</si>
  <si>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</si>
  <si>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</si>
  <si>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</si>
  <si>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</si>
  <si>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</si>
  <si>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</si>
  <si>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</si>
  <si>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</si>
  <si>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</si>
  <si>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</si>
  <si>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</si>
  <si>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</si>
  <si>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</si>
  <si>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</si>
  <si>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</si>
  <si>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</si>
  <si>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</si>
  <si>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</si>
  <si>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</si>
  <si>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</si>
  <si>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</si>
  <si>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</si>
  <si>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</si>
  <si>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</si>
  <si>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</si>
  <si>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</si>
  <si>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</si>
  <si>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</si>
  <si>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</si>
  <si>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</si>
  <si>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</si>
  <si>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</si>
  <si>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</si>
  <si>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</si>
  <si>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</si>
  <si>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</si>
  <si>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</si>
  <si>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</si>
  <si>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</si>
  <si>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</si>
  <si>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</si>
  <si>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</si>
  <si>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</si>
  <si>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</si>
  <si>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</si>
  <si>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</si>
  <si>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</si>
  <si>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</si>
  <si>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</si>
  <si>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</si>
  <si>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</si>
  <si>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</si>
  <si>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</si>
  <si>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</si>
  <si>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</si>
  <si>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</si>
  <si>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</si>
  <si>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</si>
  <si>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</si>
  <si>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</si>
  <si>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</si>
  <si>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</si>
  <si>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</si>
  <si>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</si>
  <si>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</si>
  <si>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</si>
  <si>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</si>
  <si>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</si>
  <si>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</si>
  <si>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</si>
  <si>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</si>
  <si>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</si>
  <si>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</si>
  <si>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</si>
  <si>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</si>
  <si>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</si>
  <si>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</si>
  <si>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</si>
  <si>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</si>
  <si>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</si>
  <si>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</si>
  <si>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</si>
  <si>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</si>
  <si>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</si>
  <si>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</si>
  <si>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</si>
  <si>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</si>
  <si>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</si>
  <si>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</si>
  <si>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</si>
  <si>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</si>
  <si>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</si>
  <si>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</si>
  <si>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</si>
  <si>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</si>
  <si>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</si>
  <si>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</si>
  <si>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</si>
  <si>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</si>
  <si>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</si>
  <si>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</si>
  <si>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</si>
  <si>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</si>
  <si>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</si>
  <si>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</si>
  <si>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</si>
  <si>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</si>
  <si>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</si>
  <si>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</si>
  <si>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</si>
  <si>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</si>
  <si>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</si>
  <si>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</si>
  <si>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</si>
  <si>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</si>
  <si>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</si>
  <si>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</si>
  <si>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</si>
  <si>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</si>
  <si>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</si>
  <si>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</si>
  <si>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</si>
  <si>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</si>
  <si>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</si>
  <si>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</si>
  <si>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</si>
  <si>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</si>
  <si>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</si>
  <si>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</si>
  <si>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</si>
  <si>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</si>
  <si>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</si>
  <si>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</si>
  <si>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</si>
  <si>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</si>
  <si>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</si>
  <si>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</si>
  <si>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</si>
  <si>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</si>
  <si>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</si>
  <si>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</si>
  <si>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</si>
  <si>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</si>
  <si>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</si>
  <si>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</si>
  <si>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</si>
  <si>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</si>
  <si>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</si>
  <si>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</si>
  <si>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</si>
  <si>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</si>
  <si>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</si>
  <si>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</si>
  <si>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</si>
  <si>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</si>
  <si>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</si>
  <si>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</si>
  <si>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</si>
  <si>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</si>
  <si>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</si>
  <si>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</si>
  <si>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</si>
  <si>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</si>
  <si>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</si>
  <si>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</si>
  <si>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</si>
  <si>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</si>
  <si>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</si>
  <si>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</si>
  <si>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</si>
  <si>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</si>
  <si>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</si>
  <si>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</si>
  <si>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</si>
  <si>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</si>
  <si>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</si>
  <si>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</si>
  <si>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</si>
  <si>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</si>
  <si>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</si>
  <si>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</si>
  <si>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</si>
  <si>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</si>
  <si>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</si>
  <si>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</si>
  <si>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</si>
  <si>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</si>
  <si>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</si>
  <si>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</si>
  <si>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</si>
  <si>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</si>
  <si>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</si>
  <si>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</si>
  <si>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</si>
  <si>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</si>
  <si>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</si>
  <si>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</si>
  <si>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</si>
  <si>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</si>
  <si>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</si>
  <si>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</si>
  <si>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</si>
  <si>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</si>
  <si>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</si>
  <si>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</si>
  <si>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</si>
  <si>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</si>
  <si>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</si>
  <si>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</si>
  <si>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</si>
  <si>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</si>
  <si>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</si>
  <si>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</si>
  <si>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</si>
  <si>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</si>
  <si>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</si>
  <si>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</si>
  <si>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</si>
  <si>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</si>
  <si>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</si>
  <si>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</si>
  <si>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</si>
  <si>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</si>
  <si>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</si>
  <si>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</si>
  <si>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</si>
  <si>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</si>
  <si>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</si>
  <si>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</si>
  <si>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</si>
  <si>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</si>
  <si>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</si>
  <si>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</si>
  <si>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</si>
  <si>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</si>
  <si>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</si>
  <si>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</si>
  <si>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</si>
  <si>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</si>
  <si>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</si>
  <si>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</si>
  <si>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</si>
  <si>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</si>
  <si>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</si>
  <si>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</si>
  <si>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</si>
  <si>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</si>
  <si>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</si>
  <si>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</si>
  <si>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</si>
  <si>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</si>
  <si>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</si>
  <si>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</si>
  <si>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</si>
  <si>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</si>
  <si>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</si>
  <si>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</si>
  <si>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</si>
  <si>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</si>
  <si>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</si>
  <si>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</si>
  <si>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</si>
  <si>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</si>
  <si>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</si>
  <si>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</si>
  <si>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</si>
  <si>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</si>
  <si>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</si>
  <si>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</si>
  <si>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</si>
  <si>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</si>
  <si>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</si>
  <si>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</si>
  <si>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</si>
  <si>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</si>
  <si>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</si>
  <si>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</si>
  <si>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</si>
  <si>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</si>
  <si>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</si>
  <si>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</si>
  <si>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</si>
  <si>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</si>
  <si>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</si>
  <si>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</si>
  <si>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</si>
  <si>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</si>
  <si>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</si>
  <si>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</si>
  <si>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</si>
  <si>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</si>
  <si>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</si>
  <si>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</si>
  <si>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</si>
  <si>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</si>
  <si>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</si>
  <si>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</si>
  <si>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</si>
  <si>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</si>
  <si>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</si>
  <si>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</si>
  <si>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</si>
  <si>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</si>
  <si>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</si>
  <si>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</si>
  <si>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</si>
  <si>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</si>
  <si>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</si>
  <si>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</si>
  <si>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</si>
  <si>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</si>
  <si>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</si>
  <si>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</si>
  <si>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</si>
  <si>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</si>
  <si>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</si>
  <si>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</si>
  <si>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</si>
  <si>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</si>
  <si>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</si>
  <si>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</si>
  <si>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</si>
  <si>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</si>
  <si>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</si>
  <si>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</si>
  <si>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</si>
  <si>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</si>
  <si>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</si>
  <si>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</si>
  <si>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</si>
  <si>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</si>
  <si>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</si>
  <si>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</si>
  <si>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</si>
  <si>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</si>
  <si>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</si>
  <si>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</si>
  <si>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</si>
  <si>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</si>
  <si>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</si>
  <si>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</si>
  <si>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</si>
  <si>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</si>
  <si>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</si>
  <si>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</si>
  <si>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</si>
  <si>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</si>
  <si>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</si>
  <si>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</si>
  <si>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</si>
  <si>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</si>
  <si>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</si>
  <si>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</si>
  <si>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</si>
  <si>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</si>
  <si>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</si>
  <si>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</si>
  <si>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</si>
  <si>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</si>
  <si>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</si>
  <si>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</si>
  <si>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</si>
  <si>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</si>
  <si>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</si>
  <si>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</si>
  <si>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</si>
  <si>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</si>
  <si>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</si>
  <si>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</si>
  <si>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</si>
  <si>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</si>
  <si>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</si>
  <si>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</si>
  <si>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</si>
  <si>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</si>
  <si>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</si>
  <si>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</si>
  <si>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</si>
  <si>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</si>
  <si>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</si>
  <si>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</si>
  <si>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</si>
  <si>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</si>
  <si>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</si>
  <si>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</si>
  <si>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</si>
  <si>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</si>
  <si>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</si>
  <si>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</si>
  <si>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</si>
  <si>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</si>
  <si>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</si>
  <si>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</si>
  <si>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</si>
  <si>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</si>
  <si>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</si>
  <si>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</si>
  <si>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</si>
  <si>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</si>
  <si>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</si>
  <si>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</si>
  <si>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</si>
  <si>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</si>
  <si>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</si>
  <si>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</si>
  <si>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</si>
  <si>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</si>
  <si>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</si>
  <si>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</si>
  <si>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</si>
  <si>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</si>
  <si>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</si>
  <si>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</si>
  <si>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</si>
  <si>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</si>
  <si>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</si>
  <si>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</si>
  <si>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</si>
  <si>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</si>
  <si>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</si>
  <si>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</si>
  <si>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</si>
  <si>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</si>
  <si>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</si>
  <si>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</si>
  <si>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</si>
  <si>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</si>
  <si>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</si>
  <si>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</si>
  <si>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</si>
  <si>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</si>
  <si>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</si>
  <si>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</si>
  <si>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</si>
  <si>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</si>
  <si>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</si>
  <si>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</si>
  <si>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</si>
  <si>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</si>
  <si>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</si>
  <si>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</si>
  <si>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</si>
  <si>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</si>
  <si>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</si>
  <si>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</si>
  <si>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</si>
  <si>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</si>
  <si>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</si>
  <si>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</si>
  <si>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</si>
  <si>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</si>
  <si>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</si>
  <si>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</si>
  <si>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</si>
  <si>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</si>
  <si>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</si>
  <si>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</si>
  <si>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</si>
  <si>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</si>
  <si>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</si>
  <si>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</si>
  <si>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</si>
  <si>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</si>
  <si>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</si>
  <si>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</si>
  <si>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</si>
  <si>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</si>
  <si>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</si>
  <si>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</si>
  <si>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</si>
  <si>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</si>
  <si>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</si>
  <si>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</si>
  <si>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</si>
  <si>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</si>
  <si>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</si>
  <si>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</si>
  <si>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</si>
  <si>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</si>
  <si>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</si>
  <si>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</si>
  <si>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</si>
  <si>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</si>
  <si>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</si>
  <si>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</si>
  <si>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</si>
  <si>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</si>
  <si>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</si>
  <si>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</si>
  <si>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</si>
  <si>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</si>
  <si>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</si>
  <si>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</si>
  <si>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</si>
  <si>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</si>
  <si>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</si>
  <si>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</si>
  <si>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</si>
  <si>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</si>
  <si>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</si>
  <si>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</si>
  <si>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</si>
  <si>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</si>
  <si>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</si>
  <si>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</si>
  <si>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</si>
  <si>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</si>
  <si>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</si>
  <si>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</si>
  <si>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</si>
  <si>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</si>
  <si>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</si>
  <si>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</si>
  <si>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</si>
  <si>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</si>
  <si>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</si>
  <si>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</si>
  <si>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</si>
  <si>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</si>
  <si>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</si>
  <si>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</si>
  <si>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</si>
  <si>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</si>
  <si>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</si>
  <si>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</si>
  <si>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</si>
  <si>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</si>
  <si>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</si>
  <si>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</si>
  <si>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</si>
  <si>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</si>
  <si>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</si>
  <si>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</si>
  <si>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</si>
  <si>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</si>
  <si>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</si>
  <si>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</si>
  <si>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</si>
  <si>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</si>
  <si>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</si>
  <si>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</si>
  <si>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</si>
  <si>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</si>
  <si>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</si>
  <si>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</si>
  <si>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</si>
  <si>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</si>
  <si>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</si>
  <si>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</si>
  <si>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</si>
  <si>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</si>
  <si>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</si>
  <si>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</si>
  <si>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</si>
  <si>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</si>
  <si>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</si>
  <si>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</si>
  <si>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</si>
  <si>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</si>
  <si>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</si>
  <si>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</si>
  <si>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</si>
  <si>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</si>
  <si>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</si>
  <si>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</si>
  <si>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</si>
  <si>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</si>
  <si>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</si>
  <si>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</si>
  <si>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</si>
  <si>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</si>
  <si>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</si>
  <si>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</si>
  <si>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</si>
  <si>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</si>
  <si>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</si>
  <si>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</si>
  <si>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</si>
  <si>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</si>
  <si>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</si>
  <si>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</si>
  <si>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</si>
  <si>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</si>
  <si>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</si>
  <si>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</si>
  <si>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</si>
  <si>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</si>
  <si>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</si>
  <si>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</si>
  <si>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</si>
  <si>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</si>
  <si>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</si>
  <si>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</si>
  <si>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</si>
  <si>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</si>
  <si>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</si>
  <si>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</si>
  <si>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</si>
  <si>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</si>
  <si>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</si>
  <si>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</si>
  <si>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</si>
  <si>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</si>
  <si>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</si>
  <si>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</si>
  <si>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</si>
  <si>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</si>
  <si>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</si>
  <si>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</si>
  <si>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</si>
  <si>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</si>
  <si>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</si>
  <si>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</si>
  <si>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</si>
  <si>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</si>
  <si>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</si>
  <si>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</si>
  <si>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</si>
  <si>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</si>
  <si>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</si>
  <si>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</si>
  <si>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</si>
  <si>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</si>
  <si>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</si>
  <si>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</si>
  <si>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</si>
  <si>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</si>
  <si>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</si>
  <si>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</si>
  <si>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</si>
  <si>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</si>
  <si>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</si>
  <si>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</si>
  <si>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</si>
  <si>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</si>
  <si>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</si>
  <si>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</si>
  <si>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</si>
  <si>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</si>
  <si>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</si>
  <si>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</si>
  <si>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</si>
  <si>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</si>
  <si>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</si>
  <si>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</si>
  <si>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</si>
  <si>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</si>
  <si>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</si>
  <si>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</si>
  <si>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</si>
  <si>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</si>
  <si>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</si>
  <si>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</si>
  <si>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</si>
  <si>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</si>
  <si>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</si>
  <si>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</si>
  <si>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</si>
  <si>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</si>
  <si>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</si>
  <si>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</si>
  <si>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</si>
  <si>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</si>
  <si>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</si>
  <si>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</si>
  <si>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</si>
  <si>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</si>
  <si>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</si>
  <si>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</si>
  <si>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</si>
  <si>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</si>
  <si>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</si>
  <si>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</si>
  <si>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</si>
  <si>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</si>
  <si>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</si>
  <si>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</si>
  <si>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</si>
  <si>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</si>
  <si>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</si>
  <si>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</si>
  <si>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</si>
  <si>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</si>
  <si>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</si>
  <si>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</si>
  <si>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</si>
  <si>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</si>
  <si>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</si>
  <si>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</si>
  <si>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</si>
  <si>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</si>
  <si>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</si>
  <si>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</si>
  <si>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</si>
  <si>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</si>
  <si>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</si>
  <si>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</si>
  <si>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</si>
  <si>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</si>
  <si>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</si>
  <si>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</si>
  <si>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</si>
  <si>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</si>
  <si>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</si>
  <si>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</si>
  <si>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</si>
  <si>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</si>
  <si>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</si>
  <si>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</si>
  <si>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</si>
  <si>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</si>
  <si>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</si>
  <si>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</si>
  <si>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</si>
  <si>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</si>
  <si>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</si>
  <si>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</si>
  <si>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</si>
  <si>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</si>
  <si>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</si>
  <si>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</si>
  <si>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</si>
  <si>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</si>
  <si>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</si>
  <si>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</si>
  <si>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</si>
  <si>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</si>
  <si>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</si>
  <si>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</si>
  <si>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</si>
  <si>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</si>
  <si>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</si>
  <si>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</si>
  <si>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</si>
  <si>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</si>
  <si>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</si>
  <si>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</si>
  <si>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</si>
  <si>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</si>
  <si>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</si>
  <si>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</si>
  <si>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</si>
  <si>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</si>
  <si>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</si>
  <si>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</si>
  <si>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</si>
  <si>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</si>
  <si>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</si>
  <si>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</si>
  <si>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</si>
  <si>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</si>
  <si>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</si>
  <si>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</si>
  <si>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</si>
  <si>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</si>
  <si>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</si>
  <si>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</si>
  <si>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</si>
  <si>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</si>
  <si>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</si>
  <si>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</si>
  <si>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</si>
  <si>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</si>
  <si>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</si>
  <si>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</si>
  <si>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</si>
  <si>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</si>
  <si>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</si>
  <si>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</si>
  <si>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</si>
  <si>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</si>
  <si>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</si>
  <si>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</si>
  <si>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</si>
  <si>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</si>
  <si>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</si>
  <si>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</si>
  <si>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</si>
  <si>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</si>
  <si>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</si>
  <si>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</si>
  <si>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</si>
  <si>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</si>
  <si>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</si>
  <si>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</si>
  <si>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</si>
  <si>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</si>
  <si>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</si>
  <si>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</si>
  <si>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</si>
  <si>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</si>
  <si>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</si>
  <si>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</si>
  <si>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</si>
  <si>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</si>
  <si>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</si>
  <si>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</si>
  <si>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</si>
  <si>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</si>
  <si>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</si>
  <si>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</si>
  <si>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</si>
  <si>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</si>
  <si>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</si>
  <si>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</si>
  <si>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</si>
  <si>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</si>
  <si>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</si>
  <si>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</si>
  <si>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</si>
  <si>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</si>
  <si>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</si>
  <si>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</si>
  <si>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</si>
  <si>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</si>
  <si>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</si>
  <si>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</si>
  <si>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</si>
  <si>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</si>
  <si>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</si>
  <si>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</si>
  <si>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</si>
  <si>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</si>
  <si>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</si>
  <si>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</si>
  <si>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</si>
  <si>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</si>
  <si>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</si>
  <si>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</si>
  <si>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</si>
  <si>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</si>
  <si>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</si>
  <si>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</si>
  <si>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</si>
  <si>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</si>
  <si>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</si>
  <si>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</si>
  <si>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</si>
  <si>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</si>
  <si>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</si>
  <si>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</si>
  <si>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</si>
  <si>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</si>
  <si>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</si>
  <si>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</si>
  <si>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</si>
  <si>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</si>
  <si>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</si>
  <si>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</si>
  <si>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</si>
  <si>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</si>
  <si>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</si>
  <si>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</si>
  <si>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</si>
  <si>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</si>
  <si>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</si>
  <si>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</si>
  <si>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</si>
  <si>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</si>
  <si>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</si>
  <si>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</si>
  <si>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</si>
  <si>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</si>
  <si>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</si>
  <si>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</si>
  <si>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</si>
  <si>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</si>
  <si>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</si>
  <si>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</si>
  <si>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</si>
  <si>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</si>
  <si>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</si>
  <si>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</si>
  <si>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</si>
  <si>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</si>
  <si>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</si>
  <si>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</si>
  <si>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</si>
  <si>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</si>
  <si>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</si>
  <si>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</si>
  <si>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</si>
  <si>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</si>
  <si>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</si>
  <si>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</si>
  <si>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</si>
  <si>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</si>
  <si>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</si>
  <si>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</si>
  <si>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</si>
  <si>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</si>
  <si>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</si>
  <si>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</si>
  <si>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</si>
  <si>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</si>
  <si>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</si>
  <si>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</si>
  <si>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</si>
  <si>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</si>
  <si>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</si>
  <si>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</si>
  <si>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</si>
  <si>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</si>
  <si>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</si>
  <si>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</si>
  <si>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</si>
  <si>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</si>
  <si>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</si>
  <si>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</si>
  <si>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</si>
  <si>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</si>
  <si>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</si>
  <si>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</si>
  <si>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</si>
  <si>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</si>
  <si>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</si>
  <si>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</si>
  <si>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</si>
  <si>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</si>
  <si>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</si>
  <si>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</si>
  <si>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</si>
  <si>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</si>
  <si>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</si>
  <si>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</si>
  <si>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</si>
  <si>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</si>
  <si>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</si>
  <si>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</si>
  <si>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</si>
  <si>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</si>
  <si>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</si>
  <si>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</si>
  <si>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</si>
  <si>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</si>
  <si>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</si>
  <si>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</si>
  <si>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</si>
  <si>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</si>
  <si>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</si>
  <si>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</si>
  <si>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</si>
  <si>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</si>
  <si>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</si>
  <si>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</si>
  <si>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</si>
  <si>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</si>
  <si>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</si>
  <si>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</si>
  <si>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</si>
  <si>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</si>
  <si>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</si>
  <si>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</si>
  <si>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</si>
  <si>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</si>
  <si>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</si>
  <si>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</si>
  <si>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</si>
  <si>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</si>
  <si>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</si>
  <si>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</si>
  <si>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</si>
  <si>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</si>
  <si>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</si>
  <si>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</si>
  <si>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</si>
  <si>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</si>
  <si>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</si>
  <si>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</si>
  <si>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</si>
  <si>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</si>
  <si>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</si>
  <si>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</si>
  <si>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</si>
  <si>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</si>
  <si>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</si>
  <si>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</si>
  <si>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</si>
  <si>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</si>
  <si>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</si>
  <si>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</si>
  <si>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</si>
  <si>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</si>
  <si>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</si>
  <si>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</si>
  <si>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</si>
  <si>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</si>
  <si>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</si>
  <si>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</si>
  <si>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</si>
  <si>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</si>
  <si>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</si>
  <si>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</si>
  <si>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</si>
  <si>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</si>
  <si>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</si>
  <si>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</si>
  <si>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</si>
  <si>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</si>
  <si>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</si>
  <si>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</si>
  <si>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</si>
  <si>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</si>
  <si>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</si>
  <si>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</si>
  <si>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</si>
  <si>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</si>
  <si>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</si>
  <si>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</si>
  <si>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</si>
  <si>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</si>
  <si>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</si>
  <si>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</si>
  <si>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</si>
  <si>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</si>
  <si>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</si>
  <si>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</si>
  <si>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</si>
  <si>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</si>
  <si>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</si>
  <si>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</si>
  <si>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</si>
  <si>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</si>
  <si>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</si>
  <si>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</si>
  <si>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</si>
  <si>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</si>
  <si>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</si>
  <si>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</si>
  <si>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</si>
  <si>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</si>
  <si>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</si>
  <si>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</si>
  <si>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</si>
  <si>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</si>
  <si>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</si>
  <si>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</si>
  <si>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</si>
  <si>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</si>
  <si>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</si>
  <si>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</si>
  <si>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</si>
  <si>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</si>
  <si>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</si>
  <si>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</si>
  <si>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</si>
  <si>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</si>
  <si>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</si>
  <si>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</si>
  <si>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</si>
  <si>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</si>
  <si>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</si>
  <si>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</si>
  <si>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</si>
  <si>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</si>
  <si>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</si>
  <si>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</si>
  <si>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</si>
  <si>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</si>
  <si>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</si>
  <si>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</si>
  <si>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</si>
  <si>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</si>
  <si>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</si>
  <si>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</si>
  <si>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</si>
  <si>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</si>
  <si>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</si>
  <si>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</si>
  <si>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</si>
  <si>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</si>
  <si>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</si>
  <si>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</si>
  <si>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</si>
  <si>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</si>
  <si>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</si>
  <si>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</si>
  <si>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</si>
  <si>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</si>
  <si>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</si>
  <si>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</si>
  <si>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</si>
  <si>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</si>
  <si>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</si>
  <si>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</si>
  <si>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</si>
  <si>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</si>
  <si>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</si>
  <si>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</si>
  <si>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</si>
  <si>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</si>
  <si>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</si>
  <si>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</si>
  <si>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</si>
  <si>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</si>
  <si>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</si>
  <si>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</si>
  <si>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</si>
  <si>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</si>
  <si>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</si>
  <si>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</si>
  <si>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</si>
  <si>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</si>
  <si>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</si>
  <si>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</si>
  <si>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</si>
  <si>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</si>
  <si>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</si>
  <si>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</si>
  <si>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</si>
  <si>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</si>
  <si>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</si>
  <si>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</si>
  <si>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</si>
  <si>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</si>
  <si>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</si>
  <si>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</si>
  <si>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</si>
  <si>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</si>
  <si>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</si>
  <si>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</si>
  <si>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</si>
  <si>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</si>
  <si>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</si>
  <si>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</si>
  <si>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</si>
  <si>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</si>
  <si>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</si>
  <si>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</si>
  <si>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</si>
  <si>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</si>
  <si>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</si>
  <si>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</si>
  <si>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</si>
  <si>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</si>
  <si>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</si>
  <si>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</si>
  <si>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</si>
  <si>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</si>
  <si>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</si>
  <si>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</si>
  <si>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</si>
  <si>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</si>
  <si>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</si>
  <si>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</si>
  <si>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</si>
  <si>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</si>
  <si>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</si>
  <si>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</si>
  <si>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</si>
  <si>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</si>
  <si>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</si>
  <si>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</si>
  <si>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</si>
  <si>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</si>
  <si>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</si>
  <si>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</si>
  <si>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</si>
  <si>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</si>
  <si>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</si>
  <si>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</si>
  <si>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</si>
  <si>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</si>
  <si>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</si>
  <si>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</si>
  <si>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</si>
  <si>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</si>
  <si>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</si>
  <si>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</si>
  <si>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</si>
  <si>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</si>
  <si>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</si>
  <si>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</si>
  <si>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</si>
  <si>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</si>
  <si>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</si>
  <si>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</si>
  <si>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</si>
  <si>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</si>
  <si>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</si>
  <si>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</si>
  <si>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</si>
  <si>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</si>
  <si>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</si>
  <si>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</si>
  <si>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</si>
  <si>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</si>
  <si>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</si>
  <si>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</si>
  <si>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</si>
  <si>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</si>
  <si>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</si>
  <si>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</si>
  <si>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</si>
  <si>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</si>
  <si>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</si>
  <si>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</si>
  <si>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</si>
  <si>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</si>
  <si>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</si>
  <si>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</si>
  <si>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</si>
  <si>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</si>
  <si>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</si>
  <si>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</si>
  <si>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</si>
  <si>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</si>
  <si>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</si>
  <si>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</si>
  <si>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</si>
  <si>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</si>
  <si>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</si>
  <si>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</si>
  <si>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</si>
  <si>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</si>
  <si>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</si>
  <si>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</si>
  <si>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</si>
  <si>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</si>
  <si>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</si>
  <si>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</si>
  <si>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</si>
  <si>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</si>
  <si>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</si>
  <si>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</si>
  <si>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</si>
  <si>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</si>
  <si>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</si>
  <si>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</si>
  <si>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</si>
  <si>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</si>
  <si>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</si>
  <si>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</si>
  <si>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</si>
  <si>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</si>
  <si>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</si>
  <si>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</si>
  <si>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</si>
  <si>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</si>
  <si>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</si>
  <si>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</si>
  <si>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</si>
  <si>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</si>
  <si>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</si>
  <si>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</si>
  <si>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</si>
  <si>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</si>
  <si>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</si>
  <si>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</si>
  <si>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</si>
  <si>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</si>
  <si>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</si>
  <si>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</si>
  <si>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</si>
  <si>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</si>
  <si>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</si>
  <si>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</si>
  <si>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</si>
  <si>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</si>
  <si>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</si>
  <si>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</si>
  <si>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</si>
  <si>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</si>
  <si>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</si>
  <si>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</si>
  <si>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</si>
  <si>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</si>
  <si>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</si>
  <si>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</si>
  <si>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</si>
  <si>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</si>
  <si>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</si>
  <si>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</si>
  <si>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</si>
  <si>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</si>
  <si>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</si>
  <si>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</si>
  <si>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</si>
  <si>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</si>
  <si>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</si>
  <si>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</si>
  <si>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</si>
  <si>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</si>
  <si>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</si>
  <si>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</si>
  <si>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</si>
  <si>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</si>
  <si>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</si>
  <si>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</si>
  <si>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</si>
  <si>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</si>
  <si>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</si>
  <si>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</si>
  <si>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</si>
  <si>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</si>
  <si>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</si>
  <si>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</si>
  <si>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</si>
  <si>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</si>
  <si>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</si>
  <si>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</si>
  <si>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</si>
  <si>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</si>
  <si>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</si>
  <si>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</si>
  <si>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</si>
  <si>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</si>
  <si>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</si>
  <si>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</si>
  <si>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</si>
  <si>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</si>
  <si>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</si>
  <si>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</si>
  <si>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</si>
  <si>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</si>
  <si>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</si>
  <si>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</si>
  <si>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</si>
  <si>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</si>
  <si>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</si>
  <si>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</si>
  <si>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</si>
  <si>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</si>
  <si>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</si>
  <si>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</si>
  <si>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</si>
  <si>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</si>
  <si>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</si>
  <si>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</si>
  <si>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</si>
  <si>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</si>
  <si>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</si>
  <si>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</si>
  <si>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</si>
  <si>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</si>
  <si>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</si>
  <si>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</si>
  <si>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</si>
  <si>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</si>
  <si>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</si>
  <si>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</si>
  <si>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</si>
  <si>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</si>
  <si>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</si>
  <si>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</si>
  <si>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</si>
  <si>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</si>
  <si>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</si>
  <si>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</si>
  <si>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</si>
  <si>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</si>
  <si>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</si>
  <si>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</si>
  <si>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</si>
  <si>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</si>
  <si>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</si>
  <si>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</si>
  <si>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</si>
  <si>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</si>
  <si>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</si>
  <si>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</si>
  <si>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</si>
  <si>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</si>
  <si>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</si>
  <si>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</si>
  <si>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</si>
  <si>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</si>
  <si>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</si>
  <si>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</si>
  <si>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</si>
  <si>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</si>
  <si>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</si>
  <si>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</si>
  <si>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</si>
  <si>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</si>
  <si>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</si>
  <si>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</si>
  <si>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</si>
  <si>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</si>
  <si>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</si>
  <si>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</si>
  <si>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</si>
  <si>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</si>
  <si>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</si>
  <si>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</si>
  <si>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</si>
  <si>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</si>
  <si>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</si>
  <si>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</si>
  <si>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</si>
  <si>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</si>
  <si>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</si>
  <si>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</si>
  <si>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</si>
  <si>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</si>
  <si>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</si>
  <si>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</si>
  <si>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</si>
  <si>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</si>
  <si>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</si>
  <si>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</si>
  <si>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</si>
  <si>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</si>
  <si>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</si>
  <si>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</si>
  <si>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</si>
  <si>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</si>
  <si>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</si>
  <si>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</si>
  <si>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</si>
  <si>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</si>
  <si>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</si>
  <si>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</si>
  <si>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</si>
  <si>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</si>
  <si>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</si>
  <si>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</si>
  <si>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</si>
  <si>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</si>
  <si>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</si>
  <si>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</si>
  <si>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</si>
  <si>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</si>
  <si>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</si>
  <si>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</si>
  <si>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</si>
  <si>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</si>
  <si>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</si>
  <si>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</si>
  <si>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</si>
  <si>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</si>
  <si>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</si>
  <si>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</si>
  <si>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</si>
  <si>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</si>
  <si>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</si>
  <si>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</si>
  <si>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</si>
  <si>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</si>
  <si>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</si>
  <si>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</si>
  <si>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</si>
  <si>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</si>
  <si>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</si>
  <si>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</si>
  <si>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</si>
  <si>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</si>
  <si>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</si>
  <si>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</si>
  <si>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</si>
  <si>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</si>
  <si>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</si>
  <si>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</si>
  <si>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</si>
  <si>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</si>
  <si>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</si>
  <si>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</si>
  <si>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</si>
  <si>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</si>
  <si>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</si>
  <si>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</si>
  <si>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</si>
  <si>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</si>
  <si>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</si>
  <si>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</si>
  <si>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</si>
  <si>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</si>
  <si>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</si>
  <si>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</si>
  <si>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</si>
  <si>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</si>
  <si>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</si>
  <si>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</si>
  <si>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</si>
  <si>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</si>
  <si>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</si>
  <si>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</si>
  <si>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</si>
  <si>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</si>
  <si>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</si>
  <si>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</si>
  <si>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</si>
  <si>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</si>
  <si>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</si>
  <si>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</si>
  <si>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</si>
  <si>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</si>
  <si>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</si>
  <si>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</si>
  <si>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</si>
  <si>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</si>
  <si>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</si>
  <si>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</si>
  <si>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</si>
  <si>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</si>
  <si>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</si>
  <si>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</si>
  <si>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</si>
  <si>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</si>
  <si>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</si>
  <si>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</si>
  <si>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</si>
  <si>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</si>
  <si>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</si>
  <si>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</si>
  <si>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</si>
  <si>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</si>
  <si>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</si>
  <si>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</si>
  <si>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</si>
  <si>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</si>
  <si>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</si>
  <si>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</si>
  <si>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</si>
  <si>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</si>
  <si>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</si>
  <si>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</si>
  <si>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</si>
  <si>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</si>
  <si>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</si>
  <si>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</si>
  <si>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</si>
  <si>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</si>
  <si>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</si>
  <si>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</si>
  <si>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</si>
  <si>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</si>
  <si>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</si>
  <si>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</si>
  <si>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</si>
  <si>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</si>
  <si>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</si>
  <si>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</si>
  <si>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</si>
  <si>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</si>
  <si>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</si>
  <si>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</si>
  <si>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</si>
  <si>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</si>
  <si>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</si>
  <si>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</si>
  <si>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</si>
  <si>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</si>
  <si>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</si>
  <si>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</si>
  <si>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</si>
  <si>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</si>
  <si>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</si>
  <si>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</si>
  <si>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</si>
  <si>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</si>
  <si>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</si>
  <si>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</si>
  <si>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</si>
  <si>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</si>
  <si>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</si>
  <si>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</si>
  <si>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</si>
  <si>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</si>
  <si>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</si>
  <si>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</si>
  <si>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</si>
  <si>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</si>
  <si>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</si>
  <si>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</si>
  <si>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</si>
  <si>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</si>
  <si>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</si>
  <si>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</si>
  <si>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</si>
  <si>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</si>
  <si>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</si>
  <si>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</si>
  <si>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</si>
  <si>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</si>
  <si>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</si>
  <si>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</si>
  <si>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</si>
  <si>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</si>
  <si>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</si>
  <si>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</si>
  <si>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</si>
  <si>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</si>
  <si>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</si>
  <si>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</si>
  <si>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</si>
  <si>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</si>
  <si>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</si>
  <si>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</si>
  <si>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</si>
  <si>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</si>
  <si>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</si>
  <si>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</si>
  <si>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</si>
  <si>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</si>
  <si>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</si>
  <si>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</si>
  <si>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</si>
  <si>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</si>
  <si>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</si>
  <si>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</si>
  <si>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</si>
  <si>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</si>
  <si>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</si>
  <si>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</si>
  <si>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</si>
  <si>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</si>
  <si>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</si>
  <si>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</si>
  <si>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</si>
  <si>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</si>
  <si>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</si>
  <si>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</si>
  <si>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</si>
  <si>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</si>
  <si>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</si>
  <si>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</si>
  <si>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</si>
  <si>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</si>
  <si>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</si>
  <si>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</si>
  <si>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</si>
  <si>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</si>
  <si>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</si>
  <si>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</si>
  <si>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</si>
  <si>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</si>
  <si>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</si>
  <si>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</si>
  <si>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</si>
  <si>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</si>
  <si>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</si>
  <si>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</si>
  <si>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</si>
  <si>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</si>
  <si>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</si>
  <si>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</si>
  <si>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</si>
  <si>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</si>
  <si>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</si>
  <si>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</si>
  <si>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</si>
  <si>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</si>
  <si>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</si>
  <si>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</si>
  <si>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</si>
  <si>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</si>
  <si>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</si>
  <si>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</si>
  <si>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</si>
  <si>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</si>
  <si>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</si>
  <si>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</si>
  <si>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</si>
  <si>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</si>
  <si>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</si>
  <si>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</si>
  <si>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</si>
  <si>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</si>
  <si>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</si>
  <si>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</si>
  <si>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</si>
  <si>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</si>
  <si>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</si>
  <si>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</si>
  <si>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</si>
  <si>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</si>
  <si>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</si>
  <si>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</si>
  <si>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</si>
  <si>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</si>
  <si>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</si>
  <si>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</si>
  <si>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</si>
  <si>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</si>
  <si>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</si>
  <si>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</si>
  <si>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</si>
  <si>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</si>
  <si>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</si>
  <si>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</si>
  <si>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</si>
  <si>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</si>
  <si>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</si>
  <si>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</si>
  <si>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</si>
  <si>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</si>
  <si>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</si>
  <si>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</si>
  <si>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</si>
  <si>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</si>
  <si>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</si>
  <si>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</si>
  <si>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</si>
  <si>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</si>
  <si>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</si>
  <si>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</si>
  <si>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</si>
  <si>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</si>
  <si>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</si>
  <si>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</si>
  <si>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</si>
  <si>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</si>
  <si>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</si>
  <si>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</si>
  <si>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</si>
  <si>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</si>
  <si>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</si>
  <si>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</si>
  <si>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</si>
  <si>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</si>
  <si>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</si>
  <si>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</si>
  <si>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</si>
  <si>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</si>
  <si>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</si>
  <si>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</si>
  <si>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</si>
  <si>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</si>
  <si>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</si>
  <si>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</si>
  <si>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</si>
  <si>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</si>
  <si>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</si>
  <si>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</si>
  <si>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</si>
  <si>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</si>
  <si>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</si>
  <si>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</si>
  <si>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</si>
  <si>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</si>
  <si>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</si>
  <si>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</si>
  <si>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</si>
  <si>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</si>
  <si>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</si>
  <si>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</si>
  <si>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</si>
  <si>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</si>
  <si>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</si>
  <si>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</si>
  <si>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</si>
  <si>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</si>
  <si>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</si>
  <si>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</si>
  <si>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</si>
  <si>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</si>
  <si>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</si>
  <si>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</si>
  <si>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</si>
  <si>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</si>
  <si>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</si>
  <si>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</si>
  <si>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</si>
  <si>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</si>
  <si>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</si>
  <si>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</si>
  <si>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</si>
  <si>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</si>
  <si>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</si>
  <si>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</si>
  <si>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</si>
  <si>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</si>
  <si>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</si>
  <si>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</si>
  <si>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</si>
  <si>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</si>
  <si>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</si>
  <si>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</si>
  <si>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</si>
  <si>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</si>
  <si>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</si>
  <si>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</si>
  <si>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</si>
  <si>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</si>
  <si>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</si>
  <si>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</si>
  <si>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</si>
  <si>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</si>
  <si>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</si>
  <si>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</si>
  <si>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</si>
  <si>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</si>
  <si>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</si>
  <si>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</si>
  <si>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</si>
  <si>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</si>
  <si>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</si>
  <si>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</si>
  <si>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</si>
  <si>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</si>
  <si>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</si>
  <si>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</si>
  <si>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</si>
  <si>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</si>
  <si>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</si>
  <si>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</si>
  <si>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</si>
  <si>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</si>
  <si>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</si>
  <si>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</si>
  <si>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</si>
  <si>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</si>
  <si>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</si>
  <si>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</si>
  <si>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</si>
  <si>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</si>
  <si>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</si>
  <si>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</si>
  <si>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</si>
  <si>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</si>
  <si>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</si>
  <si>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</si>
  <si>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</si>
  <si>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</si>
  <si>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</si>
  <si>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</si>
  <si>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</si>
  <si>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</si>
  <si>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</si>
  <si>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</si>
  <si>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</si>
  <si>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</si>
  <si>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</si>
  <si>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</si>
  <si>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</si>
  <si>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</si>
  <si>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</si>
  <si>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</si>
  <si>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</si>
  <si>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</si>
  <si>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</si>
  <si>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</si>
  <si>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</si>
  <si>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</si>
  <si>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</si>
  <si>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</si>
  <si>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</si>
  <si>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</si>
  <si>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</si>
  <si>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</si>
  <si>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</si>
  <si>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</si>
  <si>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</si>
  <si>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</si>
  <si>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</si>
  <si>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</si>
  <si>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</si>
  <si>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</si>
  <si>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</si>
  <si>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</si>
  <si>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</si>
  <si>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</si>
  <si>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</si>
  <si>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</si>
  <si>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</si>
  <si>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</si>
  <si>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</si>
  <si>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</si>
  <si>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</si>
  <si>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</si>
  <si>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</si>
  <si>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</si>
  <si>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</si>
  <si>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</si>
  <si>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</si>
  <si>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</si>
  <si>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</si>
  <si>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</si>
  <si>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</si>
  <si>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</si>
  <si>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</si>
  <si>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</si>
  <si>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</si>
  <si>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</si>
  <si>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</si>
  <si>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</si>
  <si>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</si>
  <si>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</si>
  <si>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</si>
  <si>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</si>
  <si>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</si>
  <si>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</si>
  <si>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</si>
  <si>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</si>
  <si>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</si>
  <si>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</si>
  <si>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</si>
  <si>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</si>
  <si>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</si>
  <si>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</si>
  <si>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</si>
  <si>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</si>
  <si>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</si>
  <si>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</si>
  <si>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</si>
  <si>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</si>
  <si>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</si>
  <si>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</si>
  <si>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</si>
  <si>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</si>
  <si>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</si>
  <si>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</si>
  <si>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</si>
  <si>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</si>
  <si>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</si>
  <si>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</si>
  <si>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</si>
  <si>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</si>
  <si>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</si>
  <si>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</si>
  <si>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</si>
  <si>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</si>
  <si>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</si>
  <si>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</si>
  <si>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</si>
  <si>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</si>
  <si>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</si>
  <si>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</si>
  <si>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</si>
  <si>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</si>
  <si>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</si>
  <si>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</si>
  <si>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</si>
  <si>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</si>
  <si>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</si>
  <si>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</si>
  <si>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</si>
  <si>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</si>
  <si>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</si>
  <si>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</si>
  <si>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</si>
  <si>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</si>
  <si>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</si>
  <si>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</si>
  <si>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</si>
  <si>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</si>
  <si>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</si>
  <si>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</si>
  <si>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</si>
  <si>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</si>
  <si>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</si>
  <si>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</si>
  <si>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</si>
  <si>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</si>
  <si>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</si>
  <si>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</si>
  <si>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</si>
  <si>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</si>
  <si>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</si>
  <si>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</si>
  <si>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</si>
  <si>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</si>
  <si>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</si>
  <si>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</si>
  <si>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</si>
  <si>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</si>
  <si>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</si>
  <si>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</si>
  <si>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</si>
  <si>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</si>
  <si>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</si>
  <si>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</si>
  <si>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</si>
  <si>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</si>
  <si>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</si>
  <si>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</si>
  <si>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</si>
  <si>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</si>
  <si>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</si>
  <si>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</si>
  <si>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</si>
  <si>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</si>
  <si>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</si>
  <si>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</si>
  <si>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</si>
  <si>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</si>
  <si>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</si>
  <si>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</si>
  <si>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</si>
  <si>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</si>
  <si>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</si>
  <si>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</si>
  <si>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</si>
  <si>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</si>
  <si>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</si>
  <si>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</si>
  <si>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</si>
  <si>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</si>
  <si>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</si>
  <si>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</si>
  <si>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</si>
  <si>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</si>
  <si>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</si>
  <si>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</si>
  <si>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</si>
  <si>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</si>
  <si>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</si>
  <si>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</si>
  <si>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</si>
  <si>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</si>
  <si>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</si>
  <si>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</si>
  <si>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</si>
  <si>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</si>
  <si>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</si>
  <si>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</si>
  <si>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</si>
  <si>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</si>
  <si>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</si>
  <si>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</si>
  <si>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</si>
  <si>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</si>
  <si>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</si>
  <si>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</si>
  <si>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</si>
  <si>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</si>
  <si>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</si>
  <si>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</si>
  <si>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</si>
  <si>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</si>
  <si>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</si>
  <si>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</si>
  <si>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</si>
  <si>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</si>
  <si>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</si>
  <si>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</si>
  <si>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</si>
  <si>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</si>
  <si>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</si>
  <si>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</si>
  <si>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</si>
  <si>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</si>
  <si>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</si>
  <si>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</si>
  <si>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</si>
  <si>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</si>
  <si>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</si>
  <si>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</si>
  <si>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</si>
  <si>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</si>
  <si>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</si>
  <si>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</si>
  <si>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</si>
  <si>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</si>
  <si>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</si>
  <si>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</si>
  <si>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</si>
  <si>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</si>
  <si>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</si>
  <si>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</si>
  <si>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</si>
  <si>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</si>
  <si>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</si>
  <si>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</si>
  <si>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</si>
  <si>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</si>
  <si>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</si>
  <si>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</si>
  <si>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</si>
  <si>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</si>
  <si>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</si>
  <si>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</si>
  <si>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</si>
  <si>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</si>
  <si>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</si>
  <si>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</si>
  <si>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</si>
  <si>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</si>
  <si>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</si>
  <si>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</si>
  <si>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</si>
  <si>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</si>
  <si>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</si>
  <si>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</si>
  <si>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</si>
  <si>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</si>
  <si>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</si>
  <si>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</si>
  <si>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</si>
  <si>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</si>
  <si>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</si>
  <si>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</si>
  <si>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</si>
  <si>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</si>
  <si>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</si>
  <si>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</si>
  <si>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</si>
  <si>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</si>
  <si>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</si>
  <si>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</si>
  <si>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</si>
  <si>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</si>
  <si>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</si>
  <si>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</si>
  <si>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</si>
  <si>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</si>
  <si>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</si>
  <si>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</si>
  <si>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</si>
  <si>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</si>
  <si>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</si>
  <si>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</si>
  <si>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</si>
  <si>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</si>
  <si>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</si>
  <si>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</si>
  <si>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</si>
  <si>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</si>
  <si>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</si>
  <si>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</si>
  <si>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</si>
  <si>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</si>
  <si>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</si>
  <si>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</si>
  <si>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</si>
  <si>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</si>
  <si>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</si>
  <si>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</si>
  <si>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</si>
  <si>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</si>
  <si>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</si>
  <si>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</si>
  <si>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</si>
  <si>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</si>
  <si>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</si>
  <si>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</si>
  <si>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</si>
  <si>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</si>
  <si>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</si>
  <si>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</si>
  <si>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</si>
  <si>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</si>
  <si>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</si>
  <si>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</si>
  <si>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</si>
  <si>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</si>
  <si>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</si>
  <si>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</si>
  <si>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</si>
  <si>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</si>
  <si>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</si>
  <si>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</si>
  <si>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</si>
  <si>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</si>
  <si>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</si>
  <si>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</si>
  <si>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</si>
  <si>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</si>
  <si>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</si>
  <si>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</si>
  <si>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</si>
  <si>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</si>
  <si>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</si>
  <si>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</si>
  <si>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</si>
  <si>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</si>
  <si>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</si>
  <si>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</si>
  <si>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</si>
  <si>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</si>
  <si>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</si>
  <si>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</si>
  <si>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</si>
  <si>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</si>
  <si>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</si>
  <si>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</si>
  <si>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</si>
  <si>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</si>
  <si>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</si>
  <si>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</si>
  <si>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</si>
  <si>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</si>
  <si>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</si>
  <si>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</si>
  <si>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</si>
  <si>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</si>
  <si>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</si>
  <si>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</si>
  <si>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</si>
  <si>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</si>
  <si>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</si>
  <si>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</si>
  <si>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</si>
  <si>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</si>
  <si>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</si>
  <si>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</si>
  <si>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</si>
  <si>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</si>
  <si>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</si>
  <si>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</si>
  <si>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</si>
  <si>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</si>
  <si>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</si>
  <si>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</si>
  <si>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</si>
  <si>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</si>
  <si>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</si>
  <si>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</si>
  <si>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</si>
  <si>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</si>
  <si>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</si>
  <si>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</si>
  <si>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</si>
  <si>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</si>
  <si>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</si>
  <si>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</si>
  <si>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</si>
  <si>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</si>
  <si>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</si>
  <si>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</si>
  <si>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</si>
  <si>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</si>
  <si>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</si>
  <si>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</si>
  <si>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</si>
  <si>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</si>
  <si>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</si>
  <si>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</si>
  <si>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</si>
  <si>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</si>
  <si>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</si>
  <si>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</si>
  <si>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</si>
  <si>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</si>
  <si>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</si>
  <si>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</si>
  <si>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</si>
  <si>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</si>
  <si>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</si>
  <si>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</si>
  <si>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</si>
  <si>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</si>
  <si>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</si>
  <si>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</si>
  <si>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</si>
  <si>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</si>
  <si>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</si>
  <si>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</si>
  <si>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</si>
  <si>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</si>
  <si>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</si>
  <si>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</si>
  <si>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</si>
  <si>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</si>
  <si>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</si>
  <si>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</si>
  <si>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</si>
  <si>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</si>
  <si>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</si>
  <si>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</si>
  <si>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</si>
  <si>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</si>
  <si>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</si>
  <si>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</si>
  <si>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</si>
  <si>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</si>
  <si>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</si>
  <si>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</si>
  <si>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</si>
  <si>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</si>
  <si>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</si>
  <si>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</si>
  <si>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</si>
  <si>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</si>
  <si>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</si>
  <si>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</si>
  <si>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</si>
  <si>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</si>
  <si>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</si>
  <si>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</si>
  <si>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</si>
  <si>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</si>
  <si>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</si>
  <si>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</si>
  <si>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</si>
  <si>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</si>
  <si>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</si>
  <si>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</si>
  <si>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</si>
  <si>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</si>
  <si>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</si>
  <si>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</si>
  <si>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</si>
  <si>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</si>
  <si>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</si>
  <si>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</si>
  <si>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</si>
  <si>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</si>
  <si>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</si>
  <si>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</si>
  <si>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</si>
  <si>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</si>
  <si>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</si>
  <si>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</si>
  <si>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</si>
  <si>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</si>
  <si>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</si>
  <si>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</si>
  <si>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</si>
  <si>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</si>
  <si>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</si>
  <si>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</si>
  <si>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</si>
  <si>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</si>
  <si>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</si>
  <si>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</si>
  <si>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</si>
  <si>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</si>
  <si>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</si>
  <si>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</si>
  <si>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</si>
  <si>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</si>
  <si>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</si>
  <si>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</si>
  <si>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</si>
  <si>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</si>
  <si>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</si>
  <si>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</si>
  <si>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</si>
  <si>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</si>
  <si>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</si>
  <si>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</si>
  <si>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</si>
  <si>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</si>
  <si>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</si>
  <si>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</si>
  <si>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</si>
  <si>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</si>
  <si>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</si>
  <si>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</si>
  <si>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</si>
  <si>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</si>
  <si>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</si>
  <si>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</si>
  <si>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</si>
  <si>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</si>
  <si>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</si>
  <si>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</si>
  <si>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</si>
  <si>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</si>
  <si>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</si>
  <si>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</si>
  <si>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</si>
  <si>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</si>
  <si>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</si>
  <si>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</si>
  <si>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</si>
  <si>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</si>
  <si>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</si>
  <si>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</si>
  <si>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</si>
  <si>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</si>
  <si>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</si>
  <si>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</si>
  <si>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</si>
  <si>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</si>
  <si>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</si>
  <si>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</si>
  <si>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</si>
  <si>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</si>
  <si>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</si>
  <si>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</si>
  <si>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</si>
  <si>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</si>
  <si>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</si>
  <si>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</si>
  <si>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</si>
  <si>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</si>
  <si>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</si>
  <si>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</si>
  <si>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</si>
  <si>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</si>
  <si>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</si>
  <si>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</si>
  <si>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</si>
  <si>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</si>
  <si>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</si>
  <si>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</si>
  <si>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</si>
  <si>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</si>
  <si>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</si>
  <si>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</si>
  <si>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</si>
  <si>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</si>
  <si>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</si>
  <si>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</si>
  <si>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</si>
  <si>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</si>
  <si>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</si>
  <si>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</si>
  <si>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</si>
  <si>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</si>
  <si>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</si>
  <si>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</si>
  <si>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</si>
  <si>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</si>
  <si>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</si>
  <si>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</si>
  <si>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</si>
  <si>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</si>
  <si>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</si>
  <si>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</si>
  <si>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</si>
  <si>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</si>
  <si>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</si>
  <si>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</si>
  <si>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</si>
  <si>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</si>
  <si>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</si>
  <si>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</si>
  <si>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</si>
  <si>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</si>
  <si>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</si>
  <si>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</si>
  <si>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</si>
  <si>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</si>
  <si>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</si>
  <si>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</si>
  <si>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</si>
  <si>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</si>
  <si>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</si>
  <si>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</si>
  <si>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</si>
  <si>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</si>
  <si>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</si>
  <si>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</si>
  <si>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</si>
  <si>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</si>
  <si>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</si>
  <si>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</si>
  <si>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</si>
  <si>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</si>
  <si>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</si>
  <si>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</si>
  <si>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</si>
  <si>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</si>
  <si>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</si>
  <si>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</si>
  <si>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</si>
  <si>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</si>
  <si>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</si>
  <si>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</si>
  <si>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</si>
  <si>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</si>
  <si>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</si>
  <si>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</si>
  <si>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</si>
  <si>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</si>
  <si>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</si>
  <si>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</si>
  <si>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</si>
  <si>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</si>
  <si>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</si>
  <si>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</si>
  <si>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</si>
  <si>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</si>
  <si>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</si>
  <si>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</si>
  <si>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</si>
  <si>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</si>
  <si>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</si>
  <si>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</si>
  <si>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</si>
  <si>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</si>
  <si>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</si>
  <si>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</si>
  <si>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</si>
  <si>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</si>
  <si>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</si>
  <si>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</si>
  <si>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</si>
  <si>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</si>
  <si>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</si>
  <si>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</si>
  <si>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</si>
  <si>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</si>
  <si>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</si>
  <si>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</si>
  <si>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</si>
  <si>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</si>
  <si>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</si>
  <si>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</si>
  <si>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</si>
  <si>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</si>
  <si>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</si>
  <si>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</si>
  <si>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</si>
  <si>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</si>
  <si>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</si>
  <si>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</si>
  <si>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</si>
  <si>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</si>
  <si>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</si>
  <si>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</si>
  <si>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</si>
  <si>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</si>
  <si>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</si>
  <si>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</si>
  <si>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</si>
  <si>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</si>
  <si>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</si>
  <si>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</si>
  <si>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</si>
  <si>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</si>
  <si>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</si>
  <si>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</si>
  <si>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</si>
  <si>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</si>
  <si>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</si>
  <si>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</si>
  <si>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</si>
  <si>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</si>
  <si>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</si>
  <si>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</si>
  <si>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</si>
  <si>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</si>
  <si>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</si>
  <si>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</si>
  <si>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</si>
  <si>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</si>
  <si>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</si>
  <si>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</si>
  <si>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</si>
  <si>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</si>
  <si>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</si>
  <si>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</si>
  <si>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</si>
  <si>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</si>
  <si>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</si>
  <si>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</si>
  <si>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</si>
  <si>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</si>
  <si>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</si>
  <si>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</si>
  <si>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</si>
  <si>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</si>
  <si>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</si>
  <si>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</si>
  <si>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</si>
  <si>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</si>
  <si>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</si>
  <si>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</si>
  <si>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</si>
  <si>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</si>
  <si>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</si>
  <si>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</si>
  <si>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</si>
  <si>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</si>
  <si>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</si>
  <si>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</si>
  <si>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</si>
  <si>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</si>
  <si>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</si>
  <si>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</si>
  <si>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</si>
  <si>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</si>
  <si>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</si>
  <si>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</si>
  <si>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</si>
  <si>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</si>
  <si>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</si>
  <si>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</si>
  <si>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</si>
  <si>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</si>
  <si>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</si>
  <si>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</si>
  <si>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</si>
  <si>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</si>
  <si>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</si>
  <si>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</si>
  <si>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</si>
  <si>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</si>
  <si>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</si>
  <si>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</si>
  <si>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</si>
  <si>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</si>
  <si>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</si>
  <si>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</si>
  <si>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</si>
  <si>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</si>
  <si>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</si>
  <si>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</si>
  <si>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</si>
  <si>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</si>
  <si>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</si>
  <si>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</si>
  <si>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</si>
  <si>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</si>
  <si>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</si>
  <si>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</si>
  <si>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</si>
  <si>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</si>
  <si>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</si>
  <si>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</si>
  <si>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</si>
  <si>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</si>
  <si>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</si>
  <si>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</si>
  <si>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</si>
  <si>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</si>
  <si>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</si>
  <si>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</si>
  <si>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</si>
  <si>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</si>
  <si>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</si>
  <si>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</si>
  <si>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</si>
  <si>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</si>
  <si>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</si>
  <si>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</si>
  <si>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</si>
  <si>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</si>
  <si>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</si>
  <si>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</si>
  <si>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</si>
  <si>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</si>
  <si>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</si>
  <si>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</si>
  <si>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</si>
  <si>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</si>
  <si>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</si>
  <si>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</si>
  <si>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</si>
  <si>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</si>
  <si>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</si>
  <si>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</si>
  <si>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</si>
  <si>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</si>
  <si>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</si>
  <si>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</si>
  <si>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</si>
  <si>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</si>
  <si>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</si>
  <si>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</si>
  <si>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</si>
  <si>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</si>
  <si>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</si>
  <si>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</si>
  <si>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</si>
  <si>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</si>
  <si>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</si>
  <si>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</si>
  <si>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</si>
  <si>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</si>
  <si>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</si>
  <si>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</si>
  <si>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</si>
  <si>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</si>
  <si>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</si>
  <si>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</si>
  <si>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</si>
  <si>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</si>
  <si>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</si>
  <si>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</si>
  <si>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</si>
  <si>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</si>
  <si>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</si>
  <si>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</si>
  <si>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</si>
  <si>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</si>
  <si>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</si>
  <si>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</si>
  <si>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</si>
  <si>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</si>
  <si>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</si>
  <si>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</si>
  <si>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</si>
  <si>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</si>
  <si>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</si>
  <si>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</si>
  <si>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</si>
  <si>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</si>
  <si>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</si>
  <si>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</si>
  <si>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</si>
  <si>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</si>
  <si>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</si>
  <si>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</si>
  <si>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</si>
  <si>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</si>
  <si>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</si>
  <si>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</si>
  <si>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</si>
  <si>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</si>
  <si>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</si>
  <si>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</si>
  <si>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</si>
  <si>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</si>
  <si>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</si>
  <si>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</si>
  <si>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</si>
  <si>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</si>
  <si>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</si>
  <si>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</si>
  <si>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</si>
  <si>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</si>
  <si>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</si>
  <si>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</si>
  <si>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</si>
  <si>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</si>
  <si>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</si>
  <si>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</si>
  <si>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</si>
  <si>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</si>
  <si>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</si>
  <si>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</si>
  <si>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</si>
  <si>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</si>
  <si>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</si>
  <si>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</si>
  <si>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</si>
  <si>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</si>
  <si>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</si>
  <si>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</si>
  <si>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</si>
  <si>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</si>
  <si>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</si>
  <si>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</si>
  <si>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</si>
  <si>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</si>
  <si>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</si>
  <si>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</si>
  <si>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</si>
  <si>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</si>
  <si>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</si>
  <si>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</si>
  <si>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</si>
  <si>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</si>
  <si>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</si>
  <si>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</si>
  <si>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</si>
  <si>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</si>
  <si>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</si>
  <si>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</si>
  <si>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</si>
  <si>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</si>
  <si>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</si>
  <si>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</si>
  <si>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</si>
  <si>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</si>
  <si>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</si>
  <si>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</si>
  <si>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</si>
  <si>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</si>
  <si>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</si>
  <si>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</si>
  <si>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</si>
  <si>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</si>
  <si>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</si>
  <si>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</si>
  <si>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</si>
  <si>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</si>
  <si>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</si>
  <si>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</si>
  <si>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</si>
  <si>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</si>
  <si>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</si>
  <si>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</si>
  <si>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</si>
  <si>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</si>
  <si>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</si>
  <si>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</si>
  <si>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</si>
  <si>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</si>
  <si>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</si>
  <si>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</si>
  <si>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</si>
  <si>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</si>
  <si>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</si>
  <si>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</si>
  <si>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</si>
  <si>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</si>
  <si>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</si>
  <si>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</si>
  <si>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</si>
  <si>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</si>
  <si>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</si>
  <si>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</si>
  <si>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</si>
  <si>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</si>
  <si>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</si>
  <si>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</si>
  <si>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</si>
  <si>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</si>
  <si>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</si>
  <si>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</si>
  <si>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</si>
  <si>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</si>
  <si>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</si>
  <si>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</si>
  <si>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</si>
  <si>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</si>
  <si>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</si>
  <si>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</si>
  <si>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</si>
  <si>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</si>
  <si>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</si>
  <si>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</si>
  <si>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</si>
  <si>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</si>
  <si>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</si>
  <si>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</si>
  <si>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</si>
  <si>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</si>
  <si>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</si>
  <si>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</si>
  <si>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</si>
  <si>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</si>
  <si>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</si>
  <si>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</si>
  <si>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</si>
  <si>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</si>
  <si>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</si>
  <si>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</si>
  <si>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</si>
  <si>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</si>
  <si>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</si>
  <si>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</si>
  <si>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</si>
  <si>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</si>
  <si>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</si>
  <si>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</si>
  <si>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</si>
  <si>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</si>
  <si>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</si>
  <si>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</si>
  <si>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</si>
  <si>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</si>
  <si>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</si>
  <si>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</si>
  <si>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</si>
  <si>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</si>
  <si>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</si>
  <si>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</si>
  <si>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</si>
  <si>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</si>
  <si>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</si>
  <si>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</si>
  <si>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</si>
  <si>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</si>
  <si>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</si>
  <si>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</si>
  <si>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</si>
  <si>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</si>
  <si>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</si>
  <si>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</si>
  <si>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</si>
  <si>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</si>
  <si>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</si>
  <si>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</si>
  <si>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</si>
  <si>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</si>
  <si>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</si>
  <si>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</si>
  <si>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</si>
  <si>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</si>
  <si>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</si>
  <si>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</si>
  <si>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</si>
  <si>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</si>
  <si>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</si>
  <si>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</si>
  <si>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</si>
  <si>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</si>
  <si>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</si>
  <si>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</si>
  <si>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</si>
  <si>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</si>
  <si>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</si>
  <si>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</si>
  <si>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</si>
  <si>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</si>
  <si>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</si>
  <si>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</si>
  <si>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</si>
  <si>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</si>
  <si>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</si>
  <si>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</si>
  <si>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</si>
  <si>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</si>
  <si>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</si>
  <si>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</si>
  <si>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</si>
  <si>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</si>
  <si>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</si>
  <si>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</si>
  <si>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</si>
  <si>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</si>
  <si>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</si>
  <si>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</si>
  <si>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</si>
  <si>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</si>
  <si>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</si>
  <si>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</si>
  <si>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</si>
  <si>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</si>
  <si>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</si>
  <si>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</si>
  <si>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</si>
  <si>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</si>
  <si>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</si>
  <si>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</si>
  <si>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</si>
  <si>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</si>
  <si>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</si>
  <si>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</si>
  <si>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</si>
  <si>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</si>
  <si>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</si>
  <si>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</si>
  <si>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</si>
  <si>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</si>
  <si>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</si>
  <si>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</si>
  <si>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</si>
  <si>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</si>
  <si>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</si>
  <si>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</si>
  <si>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</si>
  <si>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</si>
  <si>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</si>
  <si>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</si>
  <si>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</si>
  <si>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</si>
  <si>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</si>
  <si>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</si>
  <si>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</si>
  <si>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</si>
  <si>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</si>
  <si>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</si>
  <si>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</si>
  <si>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</si>
  <si>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</si>
  <si>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</si>
  <si>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</si>
  <si>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</si>
  <si>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</si>
  <si>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</si>
  <si>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</si>
  <si>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</si>
  <si>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</si>
  <si>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</si>
  <si>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</si>
  <si>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</si>
  <si>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</si>
  <si>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</si>
  <si>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</si>
  <si>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</si>
  <si>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</si>
  <si>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</si>
  <si>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</si>
  <si>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</si>
  <si>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</si>
  <si>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</si>
  <si>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</si>
  <si>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</si>
  <si>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</si>
  <si>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</si>
  <si>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</si>
  <si>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</si>
  <si>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</si>
  <si>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</si>
  <si>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</si>
  <si>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</si>
  <si>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</si>
  <si>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</si>
  <si>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</si>
  <si>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</si>
  <si>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</si>
  <si>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</si>
  <si>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</si>
  <si>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</si>
  <si>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</si>
  <si>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</si>
  <si>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</si>
  <si>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</si>
  <si>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</si>
  <si>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</si>
  <si>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</si>
  <si>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</si>
  <si>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</si>
  <si>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</si>
  <si>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</si>
  <si>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</si>
  <si>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</si>
  <si>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</si>
  <si>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</si>
  <si>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</si>
  <si>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</si>
  <si>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</si>
  <si>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</si>
  <si>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</si>
  <si>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</si>
  <si>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</si>
  <si>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</si>
  <si>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</si>
  <si>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</si>
  <si>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</si>
  <si>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</si>
  <si>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</si>
  <si>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</si>
  <si>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</si>
  <si>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</si>
  <si>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</si>
  <si>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</si>
  <si>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</si>
  <si>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</si>
  <si>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</si>
  <si>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</si>
  <si>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</si>
  <si>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</si>
  <si>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</si>
  <si>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</si>
  <si>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</si>
  <si>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</si>
  <si>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</si>
  <si>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</si>
  <si>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</si>
  <si>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</si>
  <si>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</si>
  <si>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</si>
  <si>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</si>
  <si>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</si>
  <si>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</si>
  <si>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</si>
  <si>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</si>
  <si>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</si>
  <si>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</si>
  <si>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</si>
  <si>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</si>
  <si>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</si>
  <si>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</si>
  <si>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</si>
  <si>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</si>
  <si>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</si>
  <si>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</si>
  <si>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</si>
  <si>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</si>
  <si>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</si>
  <si>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</si>
  <si>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</si>
  <si>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</si>
  <si>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</si>
  <si>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</si>
  <si>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</si>
  <si>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</si>
  <si>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</si>
  <si>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</si>
  <si>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</si>
  <si>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</si>
  <si>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</si>
  <si>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</si>
  <si>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</si>
  <si>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</si>
  <si>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</si>
  <si>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</si>
  <si>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</si>
  <si>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</si>
  <si>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</si>
  <si>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</si>
  <si>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</si>
  <si>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</si>
  <si>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</si>
  <si>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</si>
  <si>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</si>
  <si>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</si>
  <si>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</si>
  <si>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</si>
  <si>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</si>
  <si>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</si>
  <si>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</si>
  <si>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</si>
  <si>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</si>
  <si>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</si>
  <si>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</si>
  <si>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</si>
  <si>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</si>
  <si>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</si>
  <si>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</si>
  <si>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</si>
  <si>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</si>
  <si>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</si>
  <si>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</si>
  <si>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</si>
  <si>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</si>
  <si>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</si>
  <si>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</si>
  <si>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</si>
  <si>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</si>
  <si>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</si>
  <si>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</si>
  <si>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</si>
  <si>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</si>
  <si>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</si>
  <si>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</si>
  <si>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</si>
  <si>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</si>
  <si>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</si>
  <si>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</si>
  <si>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</si>
  <si>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</si>
  <si>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</si>
  <si>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</si>
  <si>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</si>
  <si>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</si>
  <si>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</si>
  <si>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</si>
  <si>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</si>
  <si>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</si>
  <si>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</si>
  <si>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</si>
  <si>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</si>
  <si>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</si>
  <si>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</si>
  <si>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</si>
  <si>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</si>
  <si>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</si>
  <si>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</si>
  <si>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</si>
  <si>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</si>
  <si>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</si>
  <si>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</si>
  <si>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</si>
  <si>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</si>
  <si>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</si>
  <si>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</si>
  <si>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</si>
  <si>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</si>
  <si>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</si>
  <si>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</si>
  <si>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</si>
  <si>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</si>
  <si>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</si>
  <si>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</si>
  <si>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</si>
  <si>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</si>
  <si>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</si>
  <si>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</si>
  <si>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</si>
  <si>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</si>
  <si>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</si>
  <si>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</si>
  <si>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</si>
  <si>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</si>
  <si>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</si>
  <si>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</si>
  <si>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</si>
  <si>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</si>
  <si>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</si>
  <si>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</si>
  <si>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</si>
  <si>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</si>
  <si>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</si>
  <si>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</si>
  <si>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</si>
  <si>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</si>
  <si>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</si>
  <si>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</si>
  <si>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</si>
  <si>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</si>
  <si>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</si>
  <si>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</si>
  <si>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</si>
  <si>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</si>
  <si>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</si>
  <si>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</si>
  <si>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</si>
  <si>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</si>
  <si>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</si>
  <si>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</si>
  <si>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</si>
  <si>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</si>
  <si>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</si>
  <si>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</si>
  <si>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</si>
  <si>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</si>
  <si>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</si>
  <si>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</si>
  <si>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</si>
  <si>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</si>
  <si>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</si>
  <si>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</si>
  <si>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</si>
  <si>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</si>
  <si>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</si>
  <si>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</si>
  <si>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</si>
  <si>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</si>
  <si>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</si>
  <si>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</si>
  <si>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</si>
  <si>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</si>
  <si>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</si>
  <si>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</si>
  <si>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</si>
  <si>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</si>
  <si>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</si>
  <si>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</si>
  <si>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</si>
  <si>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</si>
  <si>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</si>
  <si>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</si>
  <si>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</si>
  <si>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</si>
  <si>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</si>
  <si>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</si>
  <si>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</si>
  <si>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</si>
  <si>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</si>
  <si>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</si>
  <si>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</si>
  <si>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</si>
  <si>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</si>
  <si>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</si>
  <si>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</si>
  <si>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</si>
  <si>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</si>
  <si>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</si>
  <si>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</si>
  <si>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</si>
  <si>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</si>
  <si>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</si>
  <si>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</si>
  <si>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</si>
  <si>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</si>
  <si>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</si>
  <si>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</si>
  <si>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</si>
  <si>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</si>
  <si>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</si>
  <si>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</si>
  <si>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</si>
  <si>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</si>
  <si>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</si>
  <si>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</si>
  <si>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</si>
  <si>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</si>
  <si>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</si>
  <si>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</si>
  <si>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</si>
  <si>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</si>
  <si>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</si>
  <si>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</si>
  <si>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</si>
  <si>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</si>
  <si>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</si>
  <si>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</si>
  <si>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</si>
  <si>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</si>
  <si>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</si>
  <si>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</si>
  <si>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</si>
  <si>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</si>
  <si>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</si>
  <si>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</si>
  <si>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</si>
  <si>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</si>
  <si>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</si>
  <si>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</si>
  <si>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</si>
  <si>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</si>
  <si>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</si>
  <si>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</si>
  <si>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</si>
  <si>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</si>
  <si>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</si>
  <si>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</si>
  <si>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</si>
  <si>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</si>
  <si>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</si>
  <si>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</si>
  <si>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</si>
  <si>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</si>
  <si>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</si>
  <si>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</si>
  <si>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</si>
  <si>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</si>
  <si>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</si>
  <si>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</si>
  <si>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</si>
  <si>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</si>
  <si>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</si>
  <si>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</si>
  <si>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</si>
  <si>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</si>
  <si>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</si>
  <si>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</si>
  <si>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</si>
  <si>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</si>
  <si>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</si>
  <si>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</si>
  <si>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</si>
  <si>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</si>
  <si>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</si>
  <si>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</si>
  <si>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</si>
  <si>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</si>
  <si>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</si>
  <si>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</si>
  <si>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</si>
  <si>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</si>
  <si>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</si>
  <si>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</si>
  <si>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</si>
  <si>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</si>
  <si>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</si>
  <si>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</si>
  <si>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</si>
  <si>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</si>
  <si>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</si>
  <si>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</si>
  <si>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</si>
  <si>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</si>
  <si>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</si>
  <si>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</si>
  <si>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</si>
  <si>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</si>
  <si>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</si>
  <si>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</si>
  <si>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</si>
  <si>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</si>
  <si>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</si>
  <si>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</si>
  <si>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</si>
  <si>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</si>
  <si>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</si>
  <si>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</si>
  <si>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</si>
  <si>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</si>
  <si>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</si>
  <si>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</si>
  <si>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</si>
  <si>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</si>
  <si>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</si>
  <si>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</si>
  <si>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</si>
  <si>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</si>
  <si>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</si>
  <si>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</si>
  <si>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</si>
  <si>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</si>
  <si>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</si>
  <si>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</si>
  <si>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</si>
  <si>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</si>
  <si>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</si>
  <si>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</si>
  <si>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</si>
  <si>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</si>
  <si>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</si>
  <si>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</si>
  <si>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</si>
  <si>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</si>
  <si>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</si>
  <si>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</si>
  <si>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</si>
  <si>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</si>
  <si>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</si>
  <si>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</si>
  <si>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</si>
  <si>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</si>
  <si>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</si>
  <si>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</si>
  <si>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</si>
  <si>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</si>
  <si>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</si>
  <si>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</si>
  <si>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</si>
  <si>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</si>
  <si>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</si>
  <si>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</si>
  <si>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</si>
  <si>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</si>
  <si>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</si>
  <si>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</si>
  <si>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</si>
  <si>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</si>
  <si>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</si>
  <si>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</si>
  <si>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</si>
  <si>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</si>
  <si>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</si>
  <si>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</si>
  <si>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</si>
  <si>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</si>
  <si>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</si>
  <si>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</si>
  <si>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</si>
  <si>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</si>
  <si>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</si>
  <si>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</si>
  <si>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</si>
  <si>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</si>
  <si>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</si>
  <si>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</si>
  <si>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</si>
  <si>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</si>
  <si>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</si>
  <si>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</si>
  <si>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</si>
  <si>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</si>
  <si>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</si>
  <si>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</si>
  <si>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</si>
  <si>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</si>
  <si>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</si>
  <si>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</si>
  <si>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</si>
  <si>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</si>
  <si>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</si>
  <si>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</si>
  <si>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</si>
  <si>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</si>
  <si>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</si>
  <si>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</si>
  <si>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</si>
  <si>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</si>
  <si>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</si>
  <si>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</si>
  <si>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</si>
  <si>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</si>
  <si>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</si>
  <si>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</si>
  <si>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</si>
  <si>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</si>
  <si>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</si>
  <si>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</si>
  <si>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</si>
  <si>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</si>
  <si>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</si>
  <si>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</si>
  <si>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</si>
  <si>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</si>
  <si>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</si>
  <si>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</si>
  <si>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</si>
  <si>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</si>
  <si>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</si>
  <si>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</si>
  <si>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</si>
  <si>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</si>
  <si>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</si>
  <si>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</si>
  <si>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</si>
  <si>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</si>
  <si>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</si>
  <si>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</si>
  <si>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</si>
  <si>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</si>
  <si>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</si>
  <si>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</si>
  <si>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</si>
  <si>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</si>
  <si>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</si>
  <si>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</si>
  <si>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</si>
  <si>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</si>
  <si>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</si>
  <si>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</si>
  <si>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</si>
  <si>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</si>
  <si>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</si>
  <si>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</si>
  <si>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</si>
  <si>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</si>
  <si>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</si>
  <si>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</si>
  <si>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</si>
  <si>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</si>
  <si>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</si>
  <si>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</si>
  <si>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</si>
  <si>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</si>
  <si>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</si>
  <si>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</si>
  <si>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</si>
  <si>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</si>
  <si>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</si>
  <si>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</si>
  <si>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</si>
  <si>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</si>
  <si>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</si>
  <si>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</si>
  <si>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</si>
  <si>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</si>
  <si>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</si>
  <si>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</si>
  <si>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</si>
  <si>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</si>
  <si>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</si>
  <si>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</si>
  <si>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</si>
  <si>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</si>
  <si>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</si>
  <si>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</si>
  <si>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</si>
  <si>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</si>
  <si>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</si>
  <si>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</si>
  <si>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</si>
  <si>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</si>
  <si>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</si>
  <si>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</si>
  <si>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</si>
  <si>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</si>
  <si>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</si>
  <si>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</si>
  <si>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</si>
  <si>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</si>
  <si>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</si>
  <si>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</si>
  <si>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</si>
  <si>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</si>
  <si>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</si>
  <si>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</si>
  <si>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</si>
  <si>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</si>
  <si>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</si>
  <si>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</si>
  <si>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</si>
  <si>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</si>
  <si>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</si>
  <si>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</si>
  <si>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</si>
  <si>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</si>
  <si>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</si>
  <si>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</si>
  <si>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</si>
  <si>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</si>
  <si>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</si>
  <si>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</si>
  <si>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</si>
  <si>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</si>
  <si>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</si>
  <si>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</si>
  <si>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</si>
  <si>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</si>
  <si>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</si>
  <si>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</si>
  <si>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</si>
  <si>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</si>
  <si>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</si>
  <si>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</si>
  <si>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</si>
  <si>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</si>
  <si>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</si>
  <si>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</si>
  <si>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</si>
  <si>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</si>
  <si>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</si>
  <si>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</si>
  <si>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</si>
  <si>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</si>
  <si>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</si>
  <si>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</si>
  <si>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</si>
  <si>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</si>
  <si>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</si>
  <si>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</si>
  <si>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</si>
  <si>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</si>
  <si>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</si>
  <si>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</si>
  <si>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</si>
  <si>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</si>
  <si>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</si>
  <si>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</si>
  <si>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</si>
  <si>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</si>
  <si>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</si>
  <si>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</si>
  <si>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</si>
  <si>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</si>
  <si>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</si>
  <si>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</si>
  <si>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</si>
  <si>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</si>
  <si>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</si>
  <si>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</si>
  <si>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</si>
  <si>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</si>
  <si>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</si>
  <si>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</si>
  <si>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</si>
  <si>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</si>
  <si>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</si>
  <si>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</si>
  <si>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</si>
  <si>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</si>
  <si>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</si>
  <si>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</si>
  <si>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</si>
  <si>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</si>
  <si>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</si>
  <si>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</si>
  <si>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</si>
  <si>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</si>
  <si>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</si>
  <si>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</si>
  <si>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</si>
  <si>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</si>
  <si>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</si>
  <si>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</si>
  <si>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</si>
  <si>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</si>
  <si>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</si>
  <si>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</si>
  <si>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</si>
  <si>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</si>
  <si>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</si>
  <si>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</si>
  <si>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</si>
  <si>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</si>
  <si>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</si>
  <si>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</si>
  <si>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</si>
  <si>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</si>
  <si>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</si>
  <si>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</si>
  <si>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</si>
  <si>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</si>
  <si>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</si>
  <si>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</si>
  <si>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</si>
  <si>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</si>
  <si>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</si>
  <si>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</si>
  <si>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</si>
  <si>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</si>
  <si>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</si>
  <si>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</si>
  <si>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</si>
  <si>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</si>
  <si>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</si>
  <si>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</si>
  <si>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</si>
  <si>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</si>
  <si>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</si>
  <si>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</si>
  <si>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</si>
  <si>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</si>
  <si>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</si>
  <si>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</si>
  <si>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</si>
  <si>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</si>
  <si>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</si>
  <si>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</si>
  <si>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</si>
  <si>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</si>
  <si>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</si>
  <si>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</si>
  <si>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</si>
  <si>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</si>
  <si>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</si>
  <si>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</si>
  <si>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</si>
  <si>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</si>
  <si>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</si>
  <si>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</si>
  <si>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</si>
  <si>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</si>
  <si>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</si>
  <si>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</si>
  <si>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</si>
  <si>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</si>
  <si>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</si>
  <si>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</si>
  <si>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</si>
  <si>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</si>
  <si>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</si>
  <si>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</si>
  <si>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</si>
  <si>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</si>
  <si>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</si>
  <si>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</si>
  <si>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</si>
  <si>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</si>
  <si>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</si>
  <si>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</si>
  <si>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</si>
  <si>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</si>
  <si>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</si>
  <si>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</si>
  <si>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</si>
  <si>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</si>
  <si>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</si>
  <si>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</si>
  <si>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</si>
  <si>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</si>
  <si>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</si>
  <si>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</si>
  <si>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</si>
  <si>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</si>
  <si>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</si>
  <si>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</si>
  <si>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</si>
  <si>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</si>
  <si>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</si>
  <si>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</si>
  <si>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</si>
  <si>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</si>
  <si>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</si>
  <si>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</si>
  <si>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</si>
  <si>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</si>
  <si>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</si>
  <si>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</si>
  <si>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</si>
  <si>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</si>
  <si>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</si>
  <si>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</si>
  <si>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</si>
  <si>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</si>
  <si>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</si>
  <si>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</si>
  <si>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</si>
  <si>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</si>
  <si>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</si>
  <si>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</si>
  <si>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</si>
  <si>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</si>
  <si>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</si>
  <si>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</si>
  <si>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</si>
  <si>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</si>
  <si>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</si>
  <si>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</si>
  <si>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</si>
  <si>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</si>
  <si>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</si>
  <si>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</si>
  <si>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</si>
  <si>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</si>
  <si>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</si>
  <si>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</si>
  <si>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</si>
  <si>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</si>
  <si>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</si>
  <si>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</si>
  <si>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</si>
  <si>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</si>
  <si>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</si>
  <si>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</si>
  <si>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</si>
  <si>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</si>
  <si>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</si>
  <si>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</si>
  <si>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</si>
  <si>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</si>
  <si>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</si>
  <si>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</si>
  <si>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</si>
  <si>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</si>
  <si>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</si>
  <si>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</si>
  <si>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</si>
  <si>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</si>
  <si>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</si>
  <si>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</si>
  <si>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</si>
  <si>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</si>
  <si>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</si>
  <si>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</si>
  <si>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</si>
  <si>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</si>
  <si>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</si>
  <si>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</si>
  <si>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</si>
  <si>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</si>
  <si>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</si>
  <si>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</si>
  <si>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</si>
  <si>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</si>
  <si>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</si>
  <si>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</si>
  <si>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</si>
  <si>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</si>
  <si>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</si>
  <si>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</si>
  <si>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</si>
  <si>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</si>
  <si>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</si>
  <si>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</si>
  <si>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</si>
  <si>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</si>
  <si>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</si>
  <si>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</si>
  <si>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</si>
  <si>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</si>
  <si>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</si>
  <si>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</si>
  <si>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</si>
  <si>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</si>
  <si>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</si>
  <si>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</si>
  <si>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</si>
  <si>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</si>
  <si>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</si>
  <si>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</si>
  <si>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</si>
  <si>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</si>
  <si>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</si>
  <si>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</si>
  <si>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</si>
  <si>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</si>
  <si>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</si>
  <si>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</si>
  <si>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</si>
  <si>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</si>
  <si>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</si>
  <si>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</si>
  <si>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</si>
  <si>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</si>
  <si>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</si>
  <si>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</si>
  <si>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</si>
  <si>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</si>
  <si>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</si>
  <si>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</si>
  <si>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</si>
  <si>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</si>
  <si>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</si>
  <si>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</si>
  <si>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</si>
  <si>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</si>
  <si>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</si>
  <si>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</si>
  <si>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</si>
  <si>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</si>
  <si>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</si>
  <si>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</si>
  <si>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</si>
  <si>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</si>
  <si>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</si>
  <si>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</si>
  <si>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</si>
  <si>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</si>
  <si>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</si>
  <si>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</si>
  <si>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</si>
  <si>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</si>
  <si>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</si>
  <si>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</si>
  <si>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</si>
  <si>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</si>
  <si>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</si>
  <si>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</si>
  <si>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</si>
  <si>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</si>
  <si>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</si>
  <si>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</si>
  <si>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</si>
  <si>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</si>
  <si>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</si>
  <si>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</si>
  <si>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</si>
  <si>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</si>
  <si>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</si>
  <si>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</si>
  <si>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</si>
  <si>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</si>
  <si>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</si>
  <si>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</si>
  <si>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</si>
  <si>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</si>
  <si>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</si>
  <si>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</si>
  <si>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</si>
  <si>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</si>
  <si>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</si>
  <si>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</si>
  <si>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</si>
  <si>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</si>
  <si>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</si>
  <si>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</si>
  <si>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</si>
  <si>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</si>
  <si>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</si>
  <si>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</si>
  <si>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</si>
  <si>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</si>
  <si>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</si>
  <si>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</si>
  <si>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</si>
  <si>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</si>
  <si>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</si>
  <si>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</si>
  <si>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</si>
  <si>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</si>
  <si>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</si>
  <si>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</si>
  <si>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</si>
  <si>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</si>
  <si>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</si>
  <si>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</si>
  <si>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</si>
  <si>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</si>
  <si>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</si>
  <si>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</si>
  <si>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</si>
  <si>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</si>
  <si>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</si>
  <si>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</si>
  <si>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</si>
  <si>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</si>
  <si>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</si>
  <si>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</si>
  <si>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</si>
  <si>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</si>
  <si>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</si>
  <si>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</si>
  <si>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</si>
  <si>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</si>
  <si>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</si>
  <si>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</si>
  <si>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</si>
  <si>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</si>
  <si>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</si>
  <si>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</si>
  <si>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</si>
  <si>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</si>
  <si>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</si>
  <si>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</si>
  <si>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</si>
  <si>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</si>
  <si>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</si>
  <si>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</si>
  <si>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</si>
  <si>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</si>
  <si>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</si>
  <si>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</si>
  <si>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</si>
  <si>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</si>
  <si>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</si>
  <si>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</si>
  <si>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</si>
  <si>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</si>
  <si>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</si>
  <si>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</si>
  <si>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</si>
  <si>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</si>
  <si>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</si>
  <si>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</si>
  <si>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</si>
  <si>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</si>
  <si>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</si>
  <si>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</si>
  <si>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</si>
  <si>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</si>
  <si>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</si>
  <si>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</si>
  <si>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</si>
  <si>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</si>
  <si>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</si>
  <si>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</si>
  <si>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</si>
  <si>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</si>
  <si>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</si>
  <si>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</si>
  <si>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</si>
  <si>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</si>
  <si>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</si>
  <si>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</si>
  <si>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</si>
  <si>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</si>
  <si>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</si>
  <si>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</si>
  <si>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</si>
  <si>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</si>
  <si>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</si>
  <si>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</si>
  <si>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</si>
  <si>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</si>
  <si>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</si>
  <si>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</si>
  <si>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</si>
  <si>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</si>
  <si>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</si>
  <si>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</si>
  <si>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</si>
  <si>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</si>
  <si>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</si>
  <si>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</si>
  <si>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</si>
  <si>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</si>
  <si>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</si>
  <si>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</si>
  <si>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</si>
  <si>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</si>
  <si>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</si>
  <si>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</si>
  <si>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</si>
  <si>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</si>
  <si>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</si>
  <si>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</si>
  <si>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</si>
  <si>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</si>
  <si>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</si>
  <si>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</si>
  <si>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</si>
  <si>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</si>
  <si>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</si>
  <si>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</si>
  <si>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</si>
  <si>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</si>
  <si>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</si>
  <si>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</si>
  <si>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</si>
  <si>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</si>
  <si>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</si>
  <si>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</si>
  <si>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</si>
  <si>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</si>
  <si>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</si>
  <si>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</si>
  <si>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</si>
  <si>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</si>
  <si>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</si>
  <si>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</si>
  <si>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</si>
  <si>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</si>
  <si>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</si>
  <si>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</si>
  <si>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</si>
  <si>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</si>
  <si>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</si>
  <si>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</si>
  <si>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</si>
  <si>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</si>
  <si>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</si>
  <si>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</si>
  <si>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</si>
  <si>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</si>
  <si>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</si>
  <si>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</si>
  <si>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</si>
  <si>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</si>
  <si>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</si>
  <si>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</si>
  <si>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</si>
  <si>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</si>
  <si>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</si>
  <si>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</si>
  <si>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</si>
  <si>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</si>
  <si>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</si>
  <si>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</si>
  <si>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</si>
  <si>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</si>
  <si>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</si>
  <si>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</si>
  <si>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</si>
  <si>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</si>
  <si>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</si>
  <si>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</si>
  <si>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</si>
  <si>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</si>
  <si>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</si>
  <si>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</si>
  <si>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</si>
  <si>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</si>
  <si>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</si>
  <si>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</si>
  <si>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</si>
  <si>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</si>
  <si>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</si>
  <si>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</si>
  <si>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</si>
  <si>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</si>
  <si>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</si>
  <si>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</si>
  <si>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</si>
  <si>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</si>
  <si>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</si>
  <si>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</si>
  <si>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</si>
  <si>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</si>
  <si>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</si>
  <si>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</si>
  <si>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</si>
  <si>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</si>
  <si>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</si>
  <si>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</si>
  <si>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</si>
  <si>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</si>
  <si>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</si>
  <si>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</si>
  <si>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</si>
  <si>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</si>
  <si>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</si>
  <si>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</si>
  <si>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</si>
  <si>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</si>
  <si>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</si>
  <si>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</si>
  <si>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</si>
  <si>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</si>
  <si>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</si>
  <si>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</si>
  <si>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</si>
  <si>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</si>
  <si>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</si>
  <si>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</si>
  <si>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</si>
  <si>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</si>
  <si>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</si>
  <si>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</si>
  <si>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</si>
  <si>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</si>
  <si>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</si>
  <si>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</si>
  <si>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</si>
  <si>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</si>
  <si>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</si>
  <si>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</si>
  <si>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</si>
  <si>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</si>
  <si>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</si>
  <si>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</si>
  <si>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</si>
  <si>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</si>
  <si>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</si>
  <si>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</si>
  <si>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</si>
  <si>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</si>
  <si>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</si>
  <si>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</si>
  <si>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</si>
  <si>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</si>
  <si>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</si>
  <si>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</si>
  <si>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</si>
  <si>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</si>
  <si>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</si>
  <si>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</si>
  <si>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</si>
  <si>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</si>
  <si>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</si>
  <si>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</si>
  <si>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</si>
  <si>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</si>
  <si>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</si>
  <si>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</si>
  <si>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</si>
  <si>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</si>
  <si>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</si>
  <si>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</si>
  <si>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</si>
  <si>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</si>
  <si>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</si>
  <si>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</si>
  <si>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</si>
  <si>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</si>
  <si>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</si>
  <si>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</si>
  <si>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</si>
  <si>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</si>
  <si>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</si>
  <si>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</si>
  <si>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</si>
  <si>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</si>
  <si>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</si>
  <si>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</si>
  <si>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</si>
  <si>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</si>
  <si>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</si>
  <si>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</si>
  <si>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</si>
  <si>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</si>
  <si>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</si>
  <si>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</si>
  <si>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</si>
  <si>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</si>
  <si>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</si>
  <si>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</si>
  <si>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</si>
  <si>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</si>
  <si>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</si>
  <si>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</si>
  <si>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</si>
  <si>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</si>
  <si>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</si>
  <si>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</si>
  <si>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</si>
  <si>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</si>
  <si>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</si>
  <si>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</si>
  <si>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</si>
  <si>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</si>
  <si>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</si>
  <si>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</si>
  <si>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</si>
  <si>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</si>
  <si>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</si>
  <si>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</si>
  <si>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</si>
  <si>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</si>
  <si>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</si>
  <si>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</si>
  <si>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</si>
  <si>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</si>
  <si>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</si>
  <si>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</si>
  <si>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</si>
  <si>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</si>
  <si>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</si>
  <si>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</si>
  <si>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</si>
  <si>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</si>
  <si>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</si>
  <si>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</si>
  <si>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</si>
  <si>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</si>
  <si>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</si>
  <si>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</si>
  <si>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</si>
  <si>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</si>
  <si>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</si>
  <si>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</si>
  <si>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</si>
  <si>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</si>
  <si>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</si>
  <si>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</si>
  <si>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</si>
  <si>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</si>
  <si>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</si>
  <si>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</si>
  <si>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</si>
  <si>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</si>
  <si>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</si>
  <si>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</si>
  <si>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</si>
  <si>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</si>
  <si>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</si>
  <si>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</si>
  <si>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</si>
  <si>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</si>
  <si>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</si>
  <si>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</si>
  <si>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</si>
  <si>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</si>
  <si>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</si>
  <si>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</si>
  <si>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</si>
  <si>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</si>
  <si>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</si>
  <si>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</si>
  <si>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</si>
  <si>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</si>
  <si>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</si>
  <si>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</si>
  <si>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</si>
  <si>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</si>
  <si>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</si>
  <si>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</si>
  <si>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</si>
  <si>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</si>
  <si>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</si>
  <si>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</si>
  <si>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</si>
  <si>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</si>
  <si>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</si>
  <si>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</si>
  <si>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</si>
  <si>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</si>
  <si>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</si>
  <si>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</si>
  <si>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</si>
  <si>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</si>
  <si>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</si>
  <si>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</si>
  <si>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</si>
  <si>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</si>
  <si>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</si>
  <si>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</si>
  <si>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</si>
  <si>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</si>
  <si>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</si>
  <si>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</si>
  <si>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</si>
  <si>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</si>
  <si>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</si>
  <si>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</si>
  <si>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</si>
  <si>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</si>
  <si>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</si>
  <si>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</si>
  <si>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</si>
  <si>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</si>
  <si>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</si>
  <si>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</si>
  <si>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</si>
  <si>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</si>
  <si>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</si>
  <si>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</si>
  <si>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</si>
  <si>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</si>
  <si>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</si>
  <si>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</si>
  <si>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</si>
  <si>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</si>
  <si>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</si>
  <si>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</si>
  <si>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</si>
  <si>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</si>
  <si>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</si>
  <si>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</si>
  <si>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</si>
  <si>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</si>
  <si>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</si>
  <si>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</si>
  <si>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</si>
  <si>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</si>
  <si>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</si>
  <si>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</si>
  <si>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</si>
  <si>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</si>
  <si>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</si>
  <si>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</si>
  <si>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</si>
  <si>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</si>
  <si>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</si>
  <si>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</si>
  <si>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</si>
  <si>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</si>
  <si>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</si>
  <si>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</si>
  <si>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</si>
  <si>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</si>
  <si>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</si>
  <si>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</si>
  <si>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</si>
  <si>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</si>
  <si>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</si>
  <si>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</si>
  <si>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</si>
  <si>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</si>
  <si>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</si>
  <si>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</si>
  <si>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</si>
  <si>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</si>
  <si>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</si>
  <si>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</si>
  <si>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</si>
  <si>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</si>
  <si>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</si>
  <si>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</si>
  <si>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</si>
  <si>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</si>
  <si>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</si>
  <si>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</si>
  <si>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</si>
  <si>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</si>
  <si>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</si>
  <si>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</si>
  <si>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</si>
  <si>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</si>
  <si>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</si>
  <si>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</si>
  <si>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</si>
  <si>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</si>
  <si>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</si>
  <si>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</si>
  <si>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</si>
  <si>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</si>
  <si>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</si>
  <si>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</si>
  <si>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</si>
  <si>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</si>
  <si>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</si>
  <si>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</si>
  <si>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</si>
  <si>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</si>
  <si>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</si>
  <si>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</si>
  <si>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</si>
  <si>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</si>
  <si>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</si>
  <si>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</si>
  <si>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</si>
  <si>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</si>
  <si>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</si>
  <si>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</si>
  <si>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</si>
  <si>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</si>
  <si>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</si>
  <si>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</si>
  <si>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</si>
  <si>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</si>
  <si>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</si>
  <si>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</si>
  <si>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</si>
  <si>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</si>
  <si>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</si>
  <si>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</si>
  <si>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</si>
  <si>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</si>
  <si>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</si>
  <si>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</si>
  <si>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</si>
  <si>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</si>
  <si>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</si>
  <si>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</si>
  <si>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</si>
  <si>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</si>
  <si>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</si>
  <si>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</si>
  <si>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</si>
  <si>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</si>
  <si>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</si>
  <si>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</si>
  <si>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</si>
  <si>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</si>
  <si>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</si>
  <si>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</si>
  <si>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</si>
  <si>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</si>
  <si>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</si>
  <si>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</si>
  <si>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</si>
  <si>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</si>
  <si>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</si>
  <si>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</si>
  <si>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</si>
  <si>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</si>
  <si>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</si>
  <si>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</si>
  <si>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</si>
  <si>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</si>
  <si>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</si>
  <si>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</si>
  <si>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</si>
  <si>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</si>
  <si>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</si>
  <si>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</si>
  <si>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</si>
  <si>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</si>
  <si>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</si>
  <si>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</si>
  <si>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</si>
  <si>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</si>
  <si>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</si>
  <si>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</si>
  <si>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</si>
  <si>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</si>
  <si>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</si>
  <si>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</si>
  <si>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</si>
  <si>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</si>
  <si>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</si>
  <si>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</si>
  <si>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</si>
  <si>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</si>
  <si>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</si>
  <si>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</si>
  <si>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</si>
  <si>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</si>
  <si>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</si>
  <si>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</si>
  <si>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</si>
  <si>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</si>
  <si>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</si>
  <si>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</si>
  <si>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</si>
  <si>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</si>
  <si>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</si>
  <si>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</si>
  <si>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</si>
  <si>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</si>
  <si>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</si>
  <si>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</si>
  <si>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</si>
  <si>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</si>
  <si>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</si>
  <si>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</si>
  <si>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</si>
  <si>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</si>
  <si>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</si>
  <si>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</si>
  <si>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</si>
  <si>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</si>
  <si>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</si>
  <si>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</si>
  <si>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</si>
  <si>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</si>
  <si>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</si>
  <si>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</si>
  <si>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</si>
  <si>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</si>
  <si>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</si>
  <si>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</si>
  <si>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</si>
  <si>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</si>
  <si>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</si>
  <si>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</si>
  <si>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</si>
  <si>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</si>
  <si>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</si>
  <si>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</si>
  <si>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</si>
  <si>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</si>
  <si>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</si>
  <si>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</si>
  <si>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</si>
  <si>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</si>
  <si>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</si>
  <si>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</si>
  <si>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</si>
  <si>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</si>
  <si>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</si>
  <si>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</si>
  <si>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</si>
  <si>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</si>
  <si>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</si>
  <si>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</si>
  <si>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</si>
  <si>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</si>
  <si>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</si>
  <si>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</si>
  <si>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</si>
  <si>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</si>
  <si>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</si>
  <si>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</si>
  <si>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</si>
  <si>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</si>
  <si>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</si>
  <si>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</si>
  <si>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</si>
  <si>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</si>
  <si>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</si>
  <si>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</si>
  <si>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</si>
  <si>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</si>
  <si>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</si>
  <si>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</si>
  <si>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</si>
  <si>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</si>
  <si>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</si>
  <si>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</si>
  <si>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</si>
  <si>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</si>
  <si>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</si>
  <si>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</si>
  <si>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</si>
  <si>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</si>
  <si>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</si>
  <si>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</si>
  <si>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</si>
  <si>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</si>
  <si>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</si>
  <si>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</si>
  <si>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</si>
  <si>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</si>
  <si>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</si>
  <si>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</si>
  <si>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</si>
  <si>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</si>
  <si>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</si>
  <si>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</si>
  <si>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</si>
  <si>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</si>
  <si>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</si>
  <si>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</si>
  <si>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</si>
  <si>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</si>
  <si>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</si>
  <si>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</si>
  <si>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</si>
  <si>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</si>
  <si>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</si>
  <si>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</si>
  <si>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</si>
  <si>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</si>
  <si>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</si>
  <si>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</si>
  <si>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</si>
  <si>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</si>
  <si>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</si>
  <si>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</si>
  <si>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</si>
  <si>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</si>
  <si>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</si>
  <si>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</si>
  <si>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</si>
  <si>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</si>
  <si>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</si>
  <si>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</si>
  <si>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</si>
  <si>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</si>
  <si>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</si>
  <si>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</si>
  <si>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</si>
  <si>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</si>
  <si>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</si>
  <si>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</si>
  <si>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</si>
  <si>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</si>
  <si>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</si>
  <si>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</si>
  <si>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</si>
  <si>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</si>
  <si>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</si>
  <si>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</si>
  <si>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</si>
  <si>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</si>
  <si>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</si>
  <si>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</si>
  <si>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</si>
  <si>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</si>
  <si>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</si>
  <si>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</si>
  <si>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</si>
  <si>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</si>
  <si>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</si>
  <si>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</si>
  <si>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</si>
  <si>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</si>
  <si>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</si>
  <si>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</si>
  <si>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</si>
  <si>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</si>
  <si>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</si>
  <si>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</si>
  <si>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</si>
  <si>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</si>
  <si>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</si>
  <si>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</si>
  <si>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</si>
  <si>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</si>
  <si>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</si>
  <si>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</si>
  <si>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</si>
  <si>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</si>
  <si>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</si>
  <si>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</si>
  <si>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</si>
  <si>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</si>
  <si>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</si>
  <si>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</si>
  <si>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</si>
  <si>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</si>
  <si>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</si>
  <si>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</si>
  <si>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</si>
  <si>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</si>
  <si>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</si>
  <si>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</si>
  <si>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</si>
  <si>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</si>
  <si>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</si>
  <si>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</si>
  <si>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</si>
  <si>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</si>
  <si>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</si>
  <si>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</si>
  <si>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</si>
  <si>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</si>
  <si>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</si>
  <si>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</si>
  <si>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</si>
  <si>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</si>
  <si>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</si>
  <si>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</si>
  <si>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</si>
  <si>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</si>
  <si>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</si>
  <si>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</si>
  <si>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</si>
  <si>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</si>
  <si>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</si>
  <si>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</si>
  <si>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</si>
  <si>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</si>
  <si>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</si>
  <si>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</si>
  <si>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</si>
  <si>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</si>
  <si>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</si>
  <si>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</si>
  <si>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</si>
  <si>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</si>
  <si>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</si>
  <si>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</si>
  <si>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</si>
  <si>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</si>
  <si>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</si>
  <si>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</si>
  <si>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</si>
  <si>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</si>
  <si>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</si>
  <si>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</si>
  <si>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</si>
  <si>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</si>
  <si>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</si>
  <si>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</si>
  <si>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</si>
  <si>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</si>
  <si>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</si>
  <si>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</si>
  <si>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</si>
  <si>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</si>
  <si>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</si>
  <si>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</si>
  <si>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</si>
  <si>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</si>
  <si>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</si>
  <si>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</si>
  <si>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</si>
  <si>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</si>
  <si>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</si>
  <si>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</si>
  <si>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</si>
  <si>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</si>
  <si>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</si>
  <si>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</si>
  <si>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</si>
  <si>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</si>
  <si>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</si>
  <si>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</si>
  <si>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</si>
  <si>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</si>
  <si>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</si>
  <si>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</si>
  <si>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</si>
  <si>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</si>
  <si>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</si>
  <si>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</si>
  <si>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</si>
  <si>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</si>
  <si>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</si>
  <si>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</si>
  <si>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</si>
  <si>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</si>
  <si>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</si>
  <si>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</si>
  <si>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</si>
  <si>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</si>
  <si>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</si>
  <si>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</si>
  <si>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</si>
  <si>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</si>
  <si>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</si>
  <si>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</si>
  <si>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</si>
  <si>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</si>
  <si>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</si>
  <si>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</si>
  <si>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</si>
  <si>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</si>
  <si>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</si>
  <si>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</si>
  <si>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</si>
  <si>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</si>
  <si>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</si>
  <si>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</si>
  <si>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</si>
  <si>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</si>
  <si>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</si>
  <si>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</si>
  <si>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</si>
  <si>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</si>
  <si>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</si>
  <si>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</si>
  <si>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</si>
  <si>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</si>
  <si>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</si>
  <si>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</si>
  <si>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</si>
  <si>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</si>
  <si>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</si>
  <si>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</si>
  <si>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</si>
  <si>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</si>
  <si>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</si>
  <si>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</si>
  <si>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</si>
  <si>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</si>
  <si>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</si>
  <si>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</si>
  <si>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</si>
  <si>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</si>
  <si>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</si>
  <si>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</si>
  <si>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</si>
  <si>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</si>
  <si>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</si>
  <si>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</si>
  <si>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</si>
  <si>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</si>
  <si>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</si>
  <si>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</si>
  <si>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</si>
  <si>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</si>
  <si>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</si>
  <si>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</si>
  <si>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</si>
  <si>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</si>
  <si>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</si>
  <si>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</si>
  <si>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</si>
  <si>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</si>
  <si>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</si>
  <si>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</si>
  <si>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</si>
  <si>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</si>
  <si>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</si>
  <si>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</si>
  <si>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</si>
  <si>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</si>
  <si>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</si>
  <si>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</si>
  <si>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</si>
  <si>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</si>
  <si>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</si>
  <si>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</si>
  <si>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</si>
  <si>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</si>
  <si>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</si>
  <si>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</si>
  <si>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</si>
  <si>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</si>
  <si>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</si>
  <si>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</si>
  <si>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</si>
  <si>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</si>
  <si>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</si>
  <si>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</si>
  <si>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</si>
  <si>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</si>
  <si>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</si>
  <si>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</si>
  <si>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</si>
  <si>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</si>
  <si>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</si>
  <si>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</si>
  <si>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</si>
  <si>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</si>
  <si>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</si>
  <si>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</si>
  <si>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</si>
  <si>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</si>
  <si>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</si>
  <si>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</si>
  <si>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</si>
  <si>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</si>
  <si>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</si>
  <si>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</si>
  <si>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</si>
  <si>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</si>
  <si>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</si>
  <si>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</si>
  <si>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</si>
  <si>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</si>
  <si>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</si>
  <si>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</si>
  <si>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</si>
  <si>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</si>
  <si>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</si>
  <si>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</si>
  <si>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</si>
  <si>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</si>
  <si>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</si>
  <si>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</si>
  <si>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</si>
  <si>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</si>
  <si>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</si>
  <si>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</si>
  <si>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</si>
  <si>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</si>
  <si>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</si>
  <si>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</si>
  <si>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</si>
  <si>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</si>
  <si>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</si>
  <si>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</si>
  <si>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</si>
  <si>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</si>
  <si>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</si>
  <si>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</si>
  <si>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</si>
  <si>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</si>
  <si>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</si>
  <si>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</si>
  <si>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</si>
  <si>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</si>
  <si>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</si>
  <si>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</si>
  <si>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</si>
  <si>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</si>
  <si>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</si>
  <si>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</si>
  <si>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</si>
  <si>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</si>
  <si>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</si>
  <si>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</si>
  <si>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</si>
  <si>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</si>
  <si>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</si>
  <si>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</si>
  <si>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</si>
  <si>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</si>
  <si>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</si>
  <si>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</si>
  <si>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</si>
  <si>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</si>
  <si>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</si>
  <si>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</si>
  <si>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</si>
  <si>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</si>
  <si>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</si>
  <si>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</si>
  <si>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</si>
  <si>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</si>
  <si>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</si>
  <si>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</si>
  <si>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</si>
  <si>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</si>
  <si>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</si>
  <si>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</si>
  <si>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</si>
  <si>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</si>
  <si>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</si>
  <si>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</si>
  <si>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</si>
  <si>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</si>
  <si>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</si>
  <si>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</si>
  <si>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</si>
  <si>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</si>
  <si>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</si>
  <si>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</si>
  <si>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</si>
  <si>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</si>
  <si>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</si>
  <si>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</si>
  <si>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</si>
  <si>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</si>
  <si>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</si>
  <si>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</si>
  <si>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</si>
  <si>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</si>
  <si>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</si>
  <si>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</si>
  <si>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</si>
  <si>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</si>
  <si>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</si>
  <si>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</si>
  <si>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</si>
  <si>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</si>
  <si>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</si>
  <si>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</si>
  <si>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</si>
  <si>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</si>
  <si>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</si>
  <si>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</si>
  <si>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</si>
  <si>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</si>
  <si>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</si>
  <si>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</si>
  <si>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</si>
  <si>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</si>
  <si>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</si>
  <si>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</si>
  <si>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</si>
  <si>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</si>
  <si>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</si>
  <si>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</si>
  <si>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</si>
  <si>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</si>
  <si>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</si>
  <si>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</si>
  <si>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</si>
  <si>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</si>
  <si>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</si>
  <si>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</si>
  <si>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</si>
  <si>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</si>
  <si>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</si>
  <si>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</si>
  <si>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</si>
  <si>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</si>
  <si>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</si>
  <si>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</si>
  <si>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</si>
  <si>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</si>
  <si>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</si>
  <si>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</si>
  <si>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</si>
  <si>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</si>
  <si>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</si>
  <si>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</si>
  <si>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</si>
  <si>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</si>
  <si>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</si>
  <si>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</si>
  <si>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</si>
  <si>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</si>
  <si>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</si>
  <si>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</si>
  <si>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</si>
  <si>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</si>
  <si>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</si>
  <si>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</si>
  <si>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</si>
  <si>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</si>
  <si>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</si>
  <si>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</si>
  <si>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</si>
  <si>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</si>
  <si>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</si>
  <si>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</si>
  <si>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</si>
  <si>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</si>
  <si>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</si>
  <si>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</si>
  <si>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</si>
  <si>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</si>
  <si>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</si>
  <si>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</si>
  <si>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</si>
  <si>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</si>
  <si>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</si>
  <si>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</si>
  <si>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</si>
  <si>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</si>
  <si>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</si>
  <si>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</si>
  <si>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</si>
  <si>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</si>
  <si>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</si>
  <si>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</si>
  <si>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</si>
  <si>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</si>
  <si>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</si>
  <si>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</si>
  <si>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</si>
  <si>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</si>
  <si>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</si>
  <si>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</si>
  <si>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</si>
  <si>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</si>
  <si>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</si>
  <si>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</si>
  <si>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</si>
  <si>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</si>
  <si>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</si>
  <si>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</si>
  <si>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</si>
  <si>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</si>
  <si>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</si>
  <si>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</si>
  <si>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</si>
  <si>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</si>
  <si>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</si>
  <si>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</si>
  <si>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</si>
  <si>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</si>
  <si>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</si>
  <si>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</si>
  <si>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</si>
  <si>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</si>
  <si>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</si>
  <si>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</si>
  <si>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</si>
  <si>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</si>
  <si>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</si>
  <si>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</si>
  <si>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</si>
  <si>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</si>
  <si>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</si>
  <si>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</si>
  <si>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</si>
  <si>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</si>
  <si>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</si>
  <si>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</si>
  <si>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</si>
  <si>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</si>
  <si>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</si>
  <si>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</si>
  <si>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</si>
  <si>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</si>
  <si>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</si>
  <si>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</si>
  <si>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</si>
  <si>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</si>
  <si>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</si>
  <si>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</si>
  <si>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</si>
  <si>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</si>
  <si>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</si>
  <si>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</si>
  <si>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</si>
  <si>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</si>
  <si>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</si>
  <si>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</si>
  <si>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</si>
  <si>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</si>
  <si>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</si>
  <si>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</si>
  <si>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</si>
  <si>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</si>
  <si>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</si>
  <si>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</si>
  <si>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</si>
  <si>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</si>
  <si>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</si>
  <si>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</si>
  <si>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</si>
  <si>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</si>
  <si>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</si>
  <si>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</si>
  <si>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</si>
  <si>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</si>
  <si>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</si>
  <si>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</si>
  <si>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</si>
  <si>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</si>
  <si>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</si>
  <si>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</si>
  <si>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</si>
  <si>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</si>
  <si>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</si>
  <si>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</si>
  <si>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</si>
  <si>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</si>
  <si>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</si>
  <si>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</si>
  <si>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</si>
  <si>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</si>
  <si>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</si>
  <si>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</si>
  <si>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</si>
  <si>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</si>
  <si>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</si>
  <si>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</si>
  <si>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</si>
  <si>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</si>
  <si>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</si>
  <si>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</si>
  <si>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</si>
  <si>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</si>
  <si>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</si>
  <si>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</si>
  <si>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</si>
  <si>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</si>
  <si>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</si>
  <si>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</si>
  <si>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</si>
  <si>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</si>
  <si>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</si>
  <si>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</si>
  <si>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</si>
  <si>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</si>
  <si>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</si>
  <si>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</si>
  <si>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</si>
  <si>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</si>
  <si>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</si>
  <si>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</si>
  <si>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</si>
  <si>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</si>
  <si>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</si>
  <si>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</si>
  <si>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</si>
  <si>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</si>
  <si>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</si>
  <si>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</si>
  <si>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</si>
  <si>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</si>
  <si>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</si>
  <si>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</si>
  <si>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</si>
  <si>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</si>
  <si>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</si>
  <si>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</si>
  <si>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</si>
  <si>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</si>
  <si>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</si>
  <si>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</si>
  <si>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</si>
  <si>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</si>
  <si>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</si>
  <si>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</si>
  <si>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</si>
  <si>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</si>
  <si>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</si>
  <si>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</si>
  <si>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</si>
  <si>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</si>
  <si>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</si>
  <si>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</si>
  <si>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</si>
  <si>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</si>
  <si>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</si>
  <si>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</si>
  <si>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</si>
  <si>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</si>
  <si>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</si>
  <si>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</si>
  <si>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</si>
  <si>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</si>
  <si>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</si>
  <si>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</si>
  <si>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</si>
  <si>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</si>
  <si>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</si>
  <si>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</si>
  <si>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</si>
  <si>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</si>
  <si>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</si>
  <si>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</si>
  <si>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</si>
  <si>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</si>
  <si>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</si>
  <si>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</si>
  <si>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</si>
  <si>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</si>
  <si>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</si>
  <si>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</si>
  <si>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</si>
  <si>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</si>
  <si>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</si>
  <si>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</si>
  <si>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</si>
  <si>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</si>
  <si>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</si>
  <si>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</si>
  <si>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</si>
  <si>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</si>
  <si>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</si>
  <si>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</si>
  <si>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</si>
  <si>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</si>
  <si>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</si>
  <si>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</si>
  <si>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</si>
  <si>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</si>
  <si>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</si>
  <si>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</si>
  <si>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</si>
  <si>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</si>
  <si>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</si>
  <si>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</si>
  <si>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</si>
  <si>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</si>
  <si>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</si>
  <si>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</si>
  <si>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</si>
  <si>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</si>
  <si>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</si>
  <si>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</si>
  <si>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</si>
  <si>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</si>
  <si>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</si>
  <si>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</si>
  <si>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</si>
  <si>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</si>
  <si>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</si>
  <si>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</si>
  <si>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</si>
  <si>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</si>
  <si>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</si>
  <si>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</si>
  <si>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</si>
  <si>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</si>
  <si>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</si>
  <si>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</si>
  <si>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</si>
  <si>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</si>
  <si>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</si>
  <si>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</si>
  <si>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</si>
  <si>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</si>
  <si>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</si>
  <si>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</si>
  <si>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</si>
  <si>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</si>
  <si>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</si>
  <si>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</si>
  <si>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</si>
  <si>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</si>
  <si>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</si>
  <si>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</si>
  <si>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</si>
  <si>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</si>
  <si>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</si>
  <si>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</si>
  <si>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</si>
  <si>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</si>
  <si>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</si>
  <si>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</si>
  <si>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</si>
  <si>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</si>
  <si>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</si>
  <si>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</si>
  <si>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</si>
  <si>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</si>
  <si>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</si>
  <si>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</si>
  <si>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</si>
  <si>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</si>
  <si>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</si>
  <si>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</si>
  <si>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</si>
  <si>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</si>
  <si>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</si>
  <si>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</si>
  <si>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</si>
  <si>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</si>
  <si>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</si>
  <si>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</si>
  <si>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</si>
  <si>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</si>
  <si>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</si>
  <si>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</si>
  <si>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</si>
  <si>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</si>
  <si>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</si>
  <si>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</si>
  <si>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</si>
  <si>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</si>
  <si>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</si>
  <si>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</si>
  <si>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</si>
  <si>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</si>
  <si>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</si>
  <si>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</si>
  <si>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</si>
  <si>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</si>
  <si>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</si>
  <si>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</si>
  <si>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</si>
  <si>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</si>
  <si>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</si>
  <si>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</si>
  <si>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</si>
  <si>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</si>
  <si>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</si>
  <si>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</si>
  <si>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</si>
  <si>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</si>
  <si>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</si>
  <si>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</si>
  <si>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</si>
  <si>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</si>
  <si>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</si>
  <si>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</si>
  <si>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</si>
  <si>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</si>
  <si>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</si>
  <si>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</si>
  <si>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</si>
  <si>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</si>
  <si>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</si>
  <si>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</si>
  <si>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</si>
  <si>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</si>
  <si>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</si>
  <si>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</si>
  <si>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</si>
  <si>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</si>
  <si>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</si>
  <si>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</si>
  <si>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</si>
  <si>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</si>
  <si>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</si>
  <si>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</si>
  <si>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</si>
  <si>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</si>
  <si>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</si>
  <si>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</si>
  <si>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</si>
  <si>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</si>
  <si>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</si>
  <si>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</si>
  <si>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</si>
  <si>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</si>
  <si>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</si>
  <si>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</si>
  <si>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</si>
  <si>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</si>
  <si>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</si>
  <si>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</si>
  <si>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</si>
  <si>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</si>
  <si>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</si>
  <si>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</si>
  <si>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</si>
  <si>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</si>
  <si>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</si>
  <si>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</si>
  <si>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</si>
  <si>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</si>
  <si>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</si>
  <si>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</si>
  <si>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</si>
  <si>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</si>
  <si>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</si>
  <si>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</si>
  <si>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</si>
  <si>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</si>
  <si>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</si>
  <si>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</si>
  <si>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</si>
  <si>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</si>
  <si>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</si>
  <si>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</si>
  <si>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</si>
  <si>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</si>
  <si>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</si>
  <si>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</si>
  <si>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</si>
  <si>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</si>
  <si>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</si>
  <si>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</si>
  <si>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</si>
  <si>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</si>
  <si>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</si>
  <si>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</si>
  <si>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</si>
  <si>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</si>
  <si>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</si>
  <si>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</si>
  <si>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</si>
  <si>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</si>
  <si>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</si>
  <si>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</si>
  <si>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</si>
  <si>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</si>
  <si>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</si>
  <si>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</si>
  <si>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</si>
  <si>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</si>
  <si>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</si>
  <si>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</si>
  <si>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</si>
  <si>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</si>
  <si>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</si>
  <si>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</si>
  <si>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</si>
  <si>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</si>
  <si>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</si>
  <si>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</si>
  <si>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</si>
  <si>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</si>
  <si>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</si>
  <si>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</si>
  <si>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</si>
  <si>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</si>
  <si>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</si>
  <si>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</si>
  <si>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</si>
  <si>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</si>
  <si>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</si>
  <si>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</si>
  <si>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</si>
  <si>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</si>
  <si>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</si>
  <si>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</si>
  <si>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</si>
  <si>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</si>
  <si>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</si>
  <si>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</si>
  <si>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</si>
  <si>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</si>
  <si>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</si>
  <si>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</si>
  <si>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</si>
  <si>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</si>
  <si>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</si>
  <si>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</si>
  <si>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</si>
  <si>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</si>
  <si>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</si>
  <si>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</si>
  <si>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</si>
  <si>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</si>
  <si>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</si>
  <si>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</si>
  <si>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</si>
  <si>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</si>
  <si>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</si>
  <si>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</si>
  <si>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</si>
  <si>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</si>
  <si>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</si>
  <si>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</si>
  <si>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</si>
  <si>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</si>
  <si>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</si>
  <si>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</si>
  <si>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</si>
  <si>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</si>
  <si>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</si>
  <si>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</si>
  <si>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</si>
  <si>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</si>
  <si>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</si>
  <si>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</si>
  <si>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</si>
  <si>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</si>
  <si>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</si>
  <si>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</si>
  <si>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</si>
  <si>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</si>
  <si>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</si>
  <si>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</si>
  <si>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</si>
  <si>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</si>
  <si>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</si>
  <si>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</si>
  <si>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</si>
  <si>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</si>
  <si>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</si>
  <si>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</si>
  <si>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</si>
  <si>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</si>
  <si>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</si>
  <si>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</si>
  <si>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</si>
  <si>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</si>
  <si>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</si>
  <si>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</si>
  <si>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</si>
  <si>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</si>
  <si>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</si>
  <si>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</si>
  <si>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</si>
  <si>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</si>
  <si>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</si>
  <si>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</si>
  <si>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</si>
  <si>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</si>
  <si>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</si>
  <si>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</si>
  <si>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</si>
  <si>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</si>
  <si>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</si>
  <si>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</si>
  <si>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</si>
  <si>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</si>
  <si>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</si>
  <si>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</si>
  <si>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</si>
  <si>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</si>
  <si>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</si>
  <si>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</si>
  <si>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</si>
  <si>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</si>
  <si>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</si>
  <si>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</si>
  <si>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</si>
  <si>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</si>
  <si>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</si>
  <si>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</si>
  <si>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</si>
  <si>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</si>
  <si>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</si>
  <si>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</si>
  <si>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</si>
  <si>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</si>
  <si>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</si>
  <si>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</si>
  <si>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</si>
  <si>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</si>
  <si>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</si>
  <si>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</si>
  <si>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</si>
  <si>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</si>
  <si>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</si>
  <si>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</si>
  <si>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</si>
  <si>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</si>
  <si>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</si>
  <si>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</si>
  <si>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</si>
  <si>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</si>
  <si>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</si>
  <si>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</si>
  <si>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</si>
  <si>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</si>
  <si>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</si>
  <si>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</si>
  <si>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</si>
  <si>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</si>
  <si>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</si>
  <si>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</si>
  <si>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</si>
  <si>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</si>
  <si>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</si>
  <si>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</si>
  <si>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</si>
  <si>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</si>
  <si>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</si>
  <si>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</si>
  <si>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</si>
  <si>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</si>
  <si>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</si>
  <si>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</si>
  <si>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</si>
  <si>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</si>
  <si>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</si>
  <si>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</si>
  <si>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</si>
  <si>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</si>
  <si>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</si>
  <si>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</si>
  <si>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</si>
  <si>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</si>
  <si>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</si>
  <si>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</si>
  <si>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</si>
  <si>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</si>
  <si>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</si>
  <si>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</si>
  <si>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</si>
  <si>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</si>
  <si>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</si>
  <si>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</si>
  <si>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</si>
  <si>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</si>
  <si>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</si>
  <si>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</si>
  <si>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</si>
  <si>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</si>
  <si>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</si>
  <si>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</si>
  <si>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</si>
  <si>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</si>
  <si>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</si>
  <si>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</si>
  <si>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</si>
  <si>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</si>
  <si>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</si>
  <si>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</si>
  <si>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</si>
  <si>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</si>
  <si>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</si>
  <si>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</si>
  <si>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</si>
  <si>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</si>
  <si>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</si>
  <si>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</si>
  <si>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</si>
  <si>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</si>
  <si>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</si>
  <si>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</si>
  <si>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</si>
  <si>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</si>
  <si>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</si>
  <si>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</si>
  <si>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</si>
  <si>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</si>
  <si>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</si>
  <si>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</si>
  <si>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</si>
  <si>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</si>
  <si>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</si>
  <si>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</si>
  <si>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</si>
  <si>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</si>
  <si>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</si>
  <si>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</si>
  <si>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</si>
  <si>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</si>
  <si>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</si>
  <si>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</si>
  <si>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</si>
  <si>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</si>
  <si>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</si>
  <si>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</si>
  <si>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</si>
  <si>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</si>
  <si>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</si>
  <si>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</si>
  <si>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</si>
  <si>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</si>
  <si>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</si>
  <si>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</si>
  <si>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</si>
  <si>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</si>
  <si>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</si>
  <si>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</si>
  <si>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</si>
  <si>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</si>
  <si>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</si>
  <si>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</si>
  <si>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</si>
  <si>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</si>
  <si>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</si>
  <si>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</si>
  <si>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</si>
  <si>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</si>
  <si>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</si>
  <si>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</si>
  <si>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</si>
  <si>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</si>
  <si>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</si>
  <si>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</si>
  <si>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</si>
  <si>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</si>
  <si>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</si>
  <si>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</si>
  <si>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</si>
  <si>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</si>
  <si>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</si>
  <si>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</si>
  <si>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</si>
  <si>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</si>
  <si>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</si>
  <si>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</si>
  <si>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</si>
  <si>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</si>
  <si>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</si>
  <si>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</si>
  <si>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</si>
  <si>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</si>
  <si>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</si>
  <si>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</si>
  <si>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</si>
  <si>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</si>
  <si>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</si>
  <si>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</si>
  <si>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</si>
  <si>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</si>
  <si>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</si>
  <si>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</si>
  <si>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</si>
  <si>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</si>
  <si>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</si>
  <si>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</si>
  <si>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</si>
  <si>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</si>
  <si>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</si>
  <si>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</si>
  <si>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</si>
  <si>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</si>
  <si>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</si>
  <si>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</si>
  <si>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</si>
  <si>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</si>
  <si>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</si>
  <si>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</si>
  <si>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</si>
  <si>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</si>
  <si>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</si>
  <si>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</si>
  <si>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</si>
  <si>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</si>
  <si>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</si>
  <si>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</si>
  <si>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</si>
  <si>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</si>
  <si>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</si>
  <si>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</si>
  <si>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</si>
  <si>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</si>
  <si>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</si>
  <si>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</si>
  <si>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</si>
  <si>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</si>
  <si>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</si>
  <si>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</si>
  <si>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</si>
  <si>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</si>
  <si>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</si>
  <si>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</si>
  <si>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</si>
  <si>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</si>
  <si>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</si>
  <si>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</si>
  <si>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</si>
  <si>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</si>
  <si>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</si>
  <si>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</si>
  <si>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</si>
  <si>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</si>
  <si>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</si>
  <si>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</si>
  <si>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</si>
  <si>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</si>
  <si>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</si>
  <si>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</si>
  <si>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</si>
  <si>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</si>
  <si>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</si>
  <si>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</si>
  <si>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</si>
  <si>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</si>
  <si>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</si>
  <si>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</si>
  <si>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</si>
  <si>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</si>
  <si>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</si>
  <si>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</si>
  <si>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</si>
  <si>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</si>
  <si>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</si>
  <si>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</si>
  <si>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</si>
  <si>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</si>
  <si>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</si>
  <si>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</si>
  <si>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</si>
  <si>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</si>
  <si>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</si>
  <si>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</si>
  <si>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</si>
  <si>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</si>
  <si>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</si>
  <si>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</si>
  <si>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</si>
  <si>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</si>
  <si>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</si>
  <si>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</si>
  <si>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</si>
  <si>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</si>
  <si>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</si>
  <si>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</si>
  <si>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</si>
  <si>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</si>
  <si>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</si>
  <si>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</si>
  <si>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</si>
  <si>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</si>
  <si>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</si>
  <si>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</si>
  <si>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</si>
  <si>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</si>
  <si>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</si>
  <si>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</si>
  <si>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</si>
  <si>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</si>
  <si>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</si>
  <si>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</si>
  <si>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</si>
  <si>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</si>
  <si>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</si>
  <si>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</si>
  <si>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</si>
  <si>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</si>
  <si>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</si>
  <si>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</si>
  <si>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</si>
  <si>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</si>
  <si>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</si>
  <si>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</si>
  <si>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</si>
  <si>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</si>
  <si>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</si>
  <si>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</si>
  <si>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</si>
  <si>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</si>
  <si>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</si>
  <si>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</si>
  <si>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</si>
  <si>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</si>
  <si>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</si>
  <si>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</si>
  <si>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</si>
  <si>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</si>
  <si>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</si>
  <si>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</si>
  <si>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</si>
  <si>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</si>
  <si>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</si>
  <si>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</si>
  <si>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</si>
  <si>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</si>
  <si>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</si>
  <si>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</si>
  <si>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</si>
  <si>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</si>
  <si>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</si>
  <si>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</si>
  <si>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</si>
  <si>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</si>
  <si>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</si>
  <si>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</si>
  <si>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</si>
  <si>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</si>
  <si>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</si>
  <si>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</si>
  <si>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</si>
  <si>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</si>
  <si>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</si>
  <si>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</si>
  <si>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</si>
  <si>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</si>
  <si>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</si>
  <si>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</si>
  <si>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</si>
  <si>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</si>
  <si>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</si>
  <si>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</si>
  <si>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</si>
  <si>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</si>
  <si>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</si>
  <si>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</si>
  <si>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</si>
  <si>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</si>
  <si>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</si>
  <si>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</si>
  <si>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</si>
  <si>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</si>
  <si>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</si>
  <si>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</si>
  <si>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</si>
  <si>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</si>
  <si>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</si>
  <si>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</si>
  <si>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</si>
  <si>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</si>
  <si>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</si>
  <si>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</si>
  <si>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</si>
  <si>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</si>
  <si>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</si>
  <si>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</si>
  <si>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</si>
  <si>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</si>
  <si>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</si>
  <si>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</si>
  <si>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</si>
  <si>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</si>
  <si>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</si>
  <si>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</si>
  <si>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</si>
  <si>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</si>
  <si>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</si>
  <si>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</si>
  <si>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</si>
  <si>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</si>
  <si>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</si>
  <si>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</si>
  <si>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</si>
  <si>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</si>
  <si>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</si>
  <si>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</si>
  <si>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</si>
  <si>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</si>
  <si>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</si>
  <si>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</si>
  <si>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</si>
  <si>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</si>
  <si>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</si>
  <si>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</si>
  <si>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</si>
  <si>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</si>
  <si>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</si>
  <si>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</si>
  <si>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</si>
  <si>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</si>
  <si>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</si>
  <si>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</si>
  <si>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</si>
  <si>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</si>
  <si>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</si>
  <si>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</si>
  <si>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</si>
  <si>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</si>
  <si>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</si>
  <si>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</si>
  <si>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</si>
  <si>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</si>
  <si>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</si>
  <si>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</si>
  <si>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</si>
  <si>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</si>
  <si>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</si>
  <si>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</si>
  <si>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</si>
  <si>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</si>
  <si>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</si>
  <si>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</si>
  <si>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</si>
  <si>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</si>
  <si>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</si>
  <si>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</si>
  <si>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</si>
  <si>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</si>
  <si>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</si>
  <si>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</si>
  <si>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</si>
  <si>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</si>
  <si>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</si>
  <si>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</si>
  <si>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</si>
  <si>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</si>
  <si>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</si>
  <si>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</si>
  <si>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</si>
  <si>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</si>
  <si>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</si>
  <si>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</si>
  <si>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</si>
  <si>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</si>
  <si>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</si>
  <si>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</si>
  <si>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</si>
  <si>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</si>
  <si>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</si>
  <si>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</si>
  <si>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</si>
  <si>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</si>
  <si>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</si>
  <si>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</si>
  <si>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</si>
  <si>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</si>
  <si>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</si>
  <si>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</si>
  <si>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</si>
  <si>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</si>
  <si>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</si>
  <si>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</si>
  <si>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</si>
  <si>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</si>
  <si>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</si>
  <si>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</si>
  <si>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</si>
  <si>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</si>
  <si>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</si>
  <si>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</si>
  <si>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</si>
  <si>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</si>
  <si>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</si>
  <si>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</si>
  <si>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</si>
  <si>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</si>
  <si>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</si>
  <si>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</si>
  <si>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</si>
  <si>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</si>
  <si>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</si>
  <si>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</si>
  <si>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</si>
  <si>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</si>
  <si>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</si>
  <si>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</si>
  <si>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</si>
  <si>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</si>
  <si>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</si>
  <si>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</si>
  <si>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</si>
  <si>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</si>
  <si>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</si>
  <si>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</si>
  <si>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</si>
  <si>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</si>
  <si>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</si>
  <si>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</si>
  <si>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</si>
  <si>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</si>
  <si>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</si>
  <si>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</si>
  <si>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</si>
  <si>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</si>
  <si>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</si>
  <si>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</si>
  <si>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</si>
  <si>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</si>
  <si>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</si>
  <si>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</si>
  <si>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</si>
  <si>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</si>
  <si>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</si>
  <si>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</si>
  <si>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</si>
  <si>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</si>
  <si>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</si>
  <si>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</si>
  <si>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</si>
  <si>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</si>
  <si>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</si>
  <si>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</si>
  <si>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</si>
  <si>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</si>
  <si>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</si>
  <si>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</si>
  <si>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</si>
  <si>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</si>
  <si>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</si>
  <si>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</si>
  <si>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</si>
  <si>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</si>
  <si>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</si>
  <si>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</si>
  <si>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</si>
  <si>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</si>
  <si>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</si>
  <si>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</si>
  <si>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</si>
  <si>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</si>
  <si>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</si>
  <si>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</si>
  <si>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</si>
  <si>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</si>
  <si>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</si>
  <si>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</si>
  <si>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</si>
  <si>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</si>
  <si>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</si>
  <si>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</si>
  <si>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</si>
  <si>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</si>
  <si>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</si>
  <si>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</si>
  <si>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</si>
  <si>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</si>
  <si>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</si>
  <si>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</si>
  <si>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</si>
  <si>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</si>
  <si>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</si>
  <si>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</si>
  <si>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</si>
  <si>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</si>
  <si>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</si>
  <si>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</si>
  <si>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</si>
  <si>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</si>
  <si>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</si>
  <si>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</si>
  <si>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</si>
  <si>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</si>
  <si>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</si>
  <si>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</si>
  <si>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</si>
  <si>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</si>
  <si>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</si>
  <si>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</si>
  <si>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</si>
  <si>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</si>
  <si>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</si>
  <si>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</si>
  <si>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</si>
  <si>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</si>
  <si>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</si>
  <si>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</si>
  <si>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</si>
  <si>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</si>
  <si>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</si>
  <si>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</si>
  <si>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</si>
  <si>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</si>
  <si>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</si>
  <si>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</si>
  <si>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</si>
  <si>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</si>
  <si>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</si>
  <si>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</si>
  <si>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</si>
  <si>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</si>
  <si>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</si>
  <si>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</si>
  <si>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</si>
  <si>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</si>
  <si>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</si>
  <si>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</si>
  <si>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</si>
  <si>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</si>
  <si>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</si>
  <si>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</si>
  <si>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</si>
  <si>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</si>
  <si>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</si>
  <si>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</si>
  <si>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</si>
  <si>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</si>
  <si>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</si>
  <si>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</si>
  <si>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</si>
  <si>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</si>
  <si>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</si>
  <si>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</si>
  <si>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</si>
  <si>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</si>
  <si>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</si>
  <si>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</si>
  <si>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</si>
  <si>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</si>
  <si>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</si>
  <si>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</si>
  <si>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</si>
  <si>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</si>
  <si>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</si>
  <si>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</si>
  <si>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</si>
  <si>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</si>
  <si>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</si>
  <si>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</si>
  <si>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</si>
  <si>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</si>
  <si>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</si>
  <si>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</si>
  <si>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</si>
  <si>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</si>
  <si>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</si>
  <si>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</si>
  <si>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</si>
  <si>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</si>
  <si>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</si>
  <si>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</si>
  <si>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</si>
  <si>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</si>
  <si>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</si>
  <si>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</si>
  <si>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</si>
  <si>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</si>
  <si>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</si>
  <si>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</si>
  <si>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</si>
  <si>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</si>
  <si>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</si>
  <si>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</si>
  <si>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</si>
  <si>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</si>
  <si>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</si>
  <si>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</si>
  <si>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</si>
  <si>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</si>
  <si>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</si>
  <si>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</si>
  <si>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</si>
  <si>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</si>
  <si>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</si>
  <si>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</si>
  <si>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</si>
  <si>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</si>
  <si>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</si>
  <si>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</si>
  <si>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</si>
  <si>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</si>
  <si>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</si>
  <si>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</si>
  <si>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</si>
  <si>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</si>
  <si>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</si>
  <si>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</si>
  <si>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</si>
  <si>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</si>
  <si>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</si>
  <si>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</si>
  <si>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</si>
  <si>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</si>
  <si>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</si>
  <si>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</si>
  <si>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</si>
  <si>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</si>
  <si>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</si>
  <si>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</si>
  <si>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</si>
  <si>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</si>
  <si>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</si>
  <si>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</si>
  <si>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</si>
  <si>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</si>
  <si>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</si>
  <si>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</si>
  <si>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</si>
  <si>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</si>
  <si>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</si>
  <si>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</si>
  <si>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</si>
  <si>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</si>
  <si>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</si>
  <si>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</si>
  <si>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</si>
  <si>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</si>
  <si>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</si>
  <si>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</si>
  <si>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</si>
  <si>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</si>
  <si>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</si>
  <si>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</si>
  <si>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</si>
  <si>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</si>
  <si>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</si>
  <si>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</si>
  <si>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</si>
  <si>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</si>
  <si>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</si>
  <si>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</si>
  <si>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</si>
  <si>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</si>
  <si>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</si>
  <si>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</si>
  <si>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</si>
  <si>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</si>
  <si>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</si>
  <si>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</si>
  <si>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</si>
  <si>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</si>
  <si>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</si>
  <si>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</si>
  <si>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</si>
  <si>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</si>
  <si>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</si>
  <si>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</si>
  <si>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</si>
  <si>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</si>
  <si>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</si>
  <si>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</si>
  <si>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</si>
  <si>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</si>
  <si>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</si>
  <si>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</si>
  <si>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</si>
  <si>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</si>
  <si>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</si>
  <si>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</si>
  <si>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</si>
  <si>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</si>
  <si>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</si>
  <si>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</si>
  <si>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</si>
  <si>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</si>
  <si>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</si>
  <si>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</si>
  <si>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</si>
  <si>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</si>
  <si>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</si>
  <si>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</si>
  <si>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</si>
  <si>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</si>
  <si>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</si>
  <si>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</si>
  <si>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</si>
  <si>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</si>
  <si>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</si>
  <si>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</si>
  <si>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</si>
  <si>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</si>
  <si>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</si>
  <si>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</si>
  <si>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</si>
  <si>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</si>
  <si>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</si>
  <si>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</si>
  <si>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</si>
  <si>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</si>
  <si>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</si>
  <si>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</si>
  <si>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</si>
  <si>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</si>
  <si>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</si>
  <si>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</si>
  <si>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</si>
  <si>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</si>
  <si>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</si>
  <si>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</si>
  <si>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</si>
  <si>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</si>
  <si>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</si>
  <si>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</si>
  <si>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</si>
  <si>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</si>
  <si>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</si>
  <si>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</si>
  <si>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</si>
  <si>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</si>
  <si>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</si>
  <si>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</si>
  <si>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</si>
  <si>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</si>
  <si>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</si>
  <si>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</si>
  <si>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</si>
  <si>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</si>
  <si>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</si>
  <si>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</si>
  <si>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</si>
  <si>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</si>
  <si>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</si>
  <si>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</si>
  <si>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</si>
  <si>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</si>
  <si>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</si>
  <si>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</si>
  <si>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</si>
  <si>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</si>
  <si>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</si>
  <si>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</si>
  <si>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</si>
  <si>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</si>
  <si>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</si>
  <si>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</si>
  <si>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</si>
  <si>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</si>
  <si>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</si>
  <si>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</si>
  <si>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</si>
  <si>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</si>
  <si>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</si>
  <si>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</si>
  <si>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</si>
  <si>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</si>
  <si>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</si>
  <si>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</si>
  <si>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</si>
  <si>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</si>
  <si>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</si>
  <si>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</si>
  <si>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</si>
  <si>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</si>
  <si>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</si>
  <si>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</si>
  <si>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</si>
  <si>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</si>
  <si>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</si>
  <si>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</si>
  <si>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</si>
  <si>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</si>
  <si>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</si>
  <si>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</si>
  <si>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</si>
  <si>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</si>
  <si>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</si>
  <si>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</si>
  <si>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</si>
  <si>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</si>
  <si>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</si>
  <si>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</si>
  <si>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</si>
  <si>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</si>
  <si>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</si>
  <si>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</si>
  <si>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</si>
  <si>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</si>
  <si>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</si>
  <si>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</si>
  <si>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</si>
  <si>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</si>
  <si>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</si>
  <si>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</si>
  <si>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</si>
  <si>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</si>
  <si>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</si>
  <si>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</si>
  <si>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</si>
  <si>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</si>
  <si>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</si>
  <si>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</si>
  <si>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</si>
  <si>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</si>
  <si>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</si>
  <si>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</si>
  <si>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</si>
  <si>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</si>
  <si>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</si>
  <si>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</si>
  <si>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</si>
  <si>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</si>
  <si>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</si>
  <si>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</si>
  <si>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</si>
  <si>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</si>
  <si>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</si>
  <si>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</si>
  <si>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</si>
  <si>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</si>
  <si>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</si>
  <si>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</si>
  <si>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</si>
  <si>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</si>
  <si>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</si>
  <si>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</si>
  <si>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</si>
  <si>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</si>
  <si>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</si>
  <si>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</si>
  <si>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</si>
  <si>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</si>
  <si>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</si>
  <si>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</si>
  <si>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</si>
  <si>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</si>
  <si>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</si>
  <si>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</si>
  <si>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</si>
  <si>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</si>
  <si>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</si>
  <si>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</si>
  <si>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</si>
  <si>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</si>
  <si>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</si>
  <si>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</si>
  <si>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</si>
  <si>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</si>
  <si>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</si>
  <si>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</si>
  <si>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</si>
  <si>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</si>
  <si>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</si>
  <si>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</si>
  <si>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</si>
  <si>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</si>
  <si>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</si>
  <si>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</si>
  <si>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</si>
  <si>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</si>
  <si>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</si>
  <si>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</si>
  <si>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</si>
  <si>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</si>
  <si>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</si>
  <si>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</si>
  <si>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</si>
  <si>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</si>
  <si>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</si>
  <si>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</si>
  <si>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</si>
  <si>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</si>
  <si>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</si>
  <si>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</si>
  <si>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</si>
  <si>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</si>
  <si>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</si>
  <si>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</si>
  <si>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</si>
  <si>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</si>
  <si>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</si>
  <si>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</si>
  <si>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</si>
  <si>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</si>
  <si>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</si>
  <si>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</si>
  <si>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</si>
  <si>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</si>
  <si>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</si>
  <si>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</si>
  <si>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</si>
  <si>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</si>
  <si>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</si>
  <si>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</si>
  <si>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</si>
  <si>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</si>
  <si>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</si>
  <si>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</si>
  <si>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</si>
  <si>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</si>
  <si>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</si>
  <si>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</si>
  <si>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</si>
  <si>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</si>
  <si>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</si>
  <si>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</si>
  <si>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</si>
  <si>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</si>
  <si>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</si>
  <si>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</si>
  <si>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</si>
  <si>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</si>
  <si>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</si>
  <si>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</si>
  <si>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</si>
  <si>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</si>
  <si>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</si>
  <si>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</si>
  <si>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</si>
  <si>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</si>
  <si>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</si>
  <si>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</si>
  <si>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</si>
  <si>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</si>
  <si>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</si>
  <si>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</si>
  <si>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</si>
  <si>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</si>
  <si>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</si>
  <si>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</si>
  <si>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</si>
  <si>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</si>
  <si>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</si>
  <si>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</si>
  <si>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</si>
  <si>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</si>
  <si>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</si>
  <si>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</si>
  <si>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</si>
  <si>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</si>
  <si>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</si>
  <si>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</si>
  <si>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</si>
  <si>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</si>
  <si>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</si>
  <si>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</si>
  <si>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</si>
  <si>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</si>
  <si>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</si>
  <si>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</si>
  <si>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</si>
  <si>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</si>
  <si>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</si>
  <si>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</si>
  <si>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</si>
  <si>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</si>
  <si>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</si>
  <si>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</si>
  <si>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</si>
  <si>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</si>
  <si>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</si>
  <si>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</si>
  <si>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</si>
  <si>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</si>
  <si>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</si>
  <si>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</si>
  <si>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</si>
  <si>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</si>
  <si>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</si>
  <si>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</si>
  <si>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</si>
  <si>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</si>
  <si>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</si>
  <si>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</si>
  <si>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</si>
  <si>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</si>
  <si>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</si>
  <si>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</si>
  <si>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</si>
  <si>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</si>
  <si>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</si>
  <si>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</si>
  <si>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</si>
  <si>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</si>
  <si>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</si>
  <si>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</si>
  <si>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</si>
  <si>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</si>
  <si>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</si>
  <si>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</si>
  <si>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</si>
  <si>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</si>
  <si>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</si>
  <si>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</si>
  <si>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</si>
  <si>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</si>
  <si>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</si>
  <si>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</si>
  <si>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</si>
  <si>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</si>
  <si>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</si>
  <si>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</si>
  <si>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</si>
  <si>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</si>
  <si>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</si>
  <si>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</si>
  <si>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</si>
  <si>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</si>
  <si>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</si>
  <si>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</si>
  <si>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</si>
  <si>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</si>
  <si>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</si>
  <si>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</si>
  <si>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</si>
  <si>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</si>
  <si>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</si>
  <si>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</si>
  <si>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</si>
  <si>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</si>
  <si>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</si>
  <si>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</si>
  <si>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</si>
  <si>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</si>
  <si>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</si>
  <si>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</si>
  <si>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</si>
  <si>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</si>
  <si>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</si>
  <si>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</si>
  <si>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</si>
  <si>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</si>
  <si>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</si>
  <si>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</si>
  <si>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</si>
  <si>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</si>
  <si>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</si>
  <si>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</si>
  <si>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</si>
  <si>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</si>
  <si>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</si>
  <si>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</si>
  <si>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</si>
  <si>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</si>
  <si>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</si>
  <si>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</si>
  <si>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</si>
  <si>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</si>
  <si>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</si>
  <si>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</si>
  <si>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</si>
  <si>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</si>
  <si>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</si>
  <si>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</si>
  <si>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</si>
  <si>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</si>
  <si>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</si>
  <si>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</si>
  <si>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</si>
  <si>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</si>
  <si>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</si>
  <si>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</si>
  <si>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</si>
  <si>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</si>
  <si>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</si>
  <si>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</si>
  <si>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</si>
  <si>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</si>
  <si>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</si>
  <si>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</si>
  <si>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</si>
  <si>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</si>
  <si>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</si>
  <si>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</si>
  <si>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</si>
  <si>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</si>
  <si>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</si>
  <si>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</si>
  <si>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</si>
  <si>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</si>
  <si>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</si>
  <si>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</si>
  <si>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</si>
  <si>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</si>
  <si>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</si>
  <si>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</si>
  <si>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</si>
  <si>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</si>
  <si>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</si>
  <si>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</si>
  <si>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</si>
  <si>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</si>
  <si>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</si>
  <si>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</si>
  <si>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</si>
  <si>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</si>
  <si>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</si>
  <si>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</si>
  <si>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</si>
  <si>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</si>
  <si>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</si>
  <si>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</si>
  <si>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</si>
  <si>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</si>
  <si>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</si>
  <si>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</si>
  <si>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</si>
  <si>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</si>
  <si>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</si>
  <si>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</si>
  <si>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</si>
  <si>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</si>
  <si>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</si>
  <si>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</si>
  <si>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</si>
  <si>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</si>
  <si>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</si>
  <si>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</si>
  <si>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</si>
  <si>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</si>
  <si>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</si>
  <si>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</si>
  <si>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</si>
  <si>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</si>
  <si>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</si>
  <si>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</si>
  <si>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</si>
  <si>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</si>
  <si>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</si>
  <si>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</si>
  <si>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</si>
  <si>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</si>
  <si>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</si>
  <si>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</si>
  <si>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</si>
  <si>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</si>
  <si>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</si>
  <si>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</si>
  <si>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</si>
  <si>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</si>
  <si>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</si>
  <si>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</si>
  <si>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</si>
  <si>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</si>
  <si>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</si>
  <si>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</si>
  <si>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</si>
  <si>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</si>
  <si>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</si>
  <si>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</si>
  <si>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</si>
  <si>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</si>
  <si>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</si>
  <si>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</si>
  <si>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</si>
  <si>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</si>
  <si>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</si>
  <si>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</si>
  <si>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</si>
  <si>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</si>
  <si>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</si>
  <si>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</si>
  <si>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</si>
  <si>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</si>
  <si>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</si>
  <si>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</si>
  <si>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</si>
  <si>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</si>
  <si>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</si>
  <si>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</si>
  <si>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</si>
  <si>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</si>
  <si>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</si>
  <si>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</si>
  <si>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</si>
  <si>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</si>
  <si>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</si>
  <si>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</si>
  <si>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</si>
  <si>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</si>
  <si>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</si>
  <si>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</si>
  <si>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</si>
  <si>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</si>
  <si>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</si>
  <si>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</si>
  <si>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</si>
  <si>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</si>
  <si>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</si>
  <si>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</si>
  <si>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</si>
  <si>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</si>
  <si>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</si>
  <si>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</si>
  <si>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</si>
  <si>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</si>
  <si>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</si>
  <si>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</si>
  <si>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</si>
  <si>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</si>
  <si>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</si>
  <si>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</si>
  <si>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</si>
  <si>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</si>
  <si>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</si>
  <si>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</si>
  <si>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</si>
  <si>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</si>
  <si>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</si>
  <si>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</si>
  <si>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</si>
  <si>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</si>
  <si>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</si>
  <si>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</si>
  <si>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</si>
  <si>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</si>
  <si>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</si>
  <si>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</si>
  <si>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</si>
  <si>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</si>
  <si>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</si>
  <si>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</si>
  <si>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</si>
  <si>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</si>
  <si>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</si>
  <si>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</si>
  <si>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</si>
  <si>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</si>
  <si>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</si>
  <si>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</si>
  <si>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</si>
  <si>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</si>
  <si>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</si>
  <si>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</si>
  <si>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</si>
  <si>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</si>
  <si>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</si>
  <si>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</si>
  <si>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</si>
  <si>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</si>
  <si>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</si>
  <si>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</si>
  <si>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</si>
  <si>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</si>
  <si>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</si>
  <si>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</si>
  <si>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</si>
  <si>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</si>
  <si>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</si>
  <si>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</si>
  <si>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</si>
  <si>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</si>
  <si>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</si>
  <si>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</si>
  <si>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</si>
  <si>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</si>
  <si>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</si>
  <si>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</si>
  <si>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</si>
  <si>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</si>
  <si>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</si>
  <si>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</si>
  <si>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</si>
  <si>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</si>
  <si>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</si>
  <si>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</si>
  <si>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</si>
  <si>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</si>
  <si>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</si>
  <si>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</si>
  <si>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</si>
  <si>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</si>
  <si>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</si>
  <si>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</si>
  <si>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</si>
  <si>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</si>
  <si>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</si>
  <si>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</si>
  <si>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</si>
  <si>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</si>
  <si>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</si>
  <si>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</si>
  <si>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</si>
  <si>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</si>
  <si>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</si>
  <si>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</si>
  <si>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</si>
  <si>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</si>
  <si>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</si>
  <si>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</si>
  <si>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</si>
  <si>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</si>
  <si>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</si>
  <si>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</si>
  <si>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</si>
  <si>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</si>
  <si>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</si>
  <si>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</si>
  <si>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</si>
  <si>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</si>
  <si>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</si>
  <si>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</si>
  <si>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</si>
  <si>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</si>
  <si>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</si>
  <si>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</si>
  <si>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</si>
  <si>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</si>
  <si>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</si>
  <si>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</si>
  <si>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</si>
  <si>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</si>
  <si>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</si>
  <si>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</si>
  <si>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</si>
  <si>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</si>
  <si>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</si>
  <si>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</si>
  <si>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</si>
  <si>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</si>
  <si>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</si>
  <si>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</si>
  <si>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</si>
  <si>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</si>
  <si>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</si>
  <si>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</si>
  <si>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</si>
  <si>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</si>
  <si>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</si>
  <si>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</si>
  <si>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</si>
  <si>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</si>
  <si>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</si>
  <si>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</si>
  <si>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</si>
  <si>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</si>
  <si>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</si>
  <si>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</si>
  <si>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</si>
  <si>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</si>
  <si>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</si>
  <si>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</si>
  <si>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</si>
  <si>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</si>
  <si>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</si>
  <si>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</si>
  <si>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</si>
  <si>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</si>
  <si>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</si>
  <si>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</si>
  <si>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</si>
  <si>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</si>
  <si>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</si>
  <si>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</si>
  <si>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</si>
  <si>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</si>
  <si>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</si>
  <si>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</si>
  <si>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</si>
  <si>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</si>
  <si>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</si>
  <si>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</si>
  <si>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</si>
  <si>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</si>
  <si>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</si>
  <si>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</si>
  <si>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</si>
  <si>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</si>
  <si>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</si>
  <si>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</si>
  <si>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</si>
  <si>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</si>
  <si>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</si>
  <si>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</si>
  <si>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</si>
  <si>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</si>
  <si>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</si>
  <si>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</si>
  <si>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</si>
  <si>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</si>
  <si>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</si>
  <si>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</si>
  <si>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</si>
  <si>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</si>
  <si>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</si>
  <si>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</si>
  <si>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</si>
  <si>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</si>
  <si>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</si>
  <si>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</si>
  <si>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</si>
  <si>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</si>
  <si>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</si>
  <si>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</si>
  <si>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</si>
  <si>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</si>
  <si>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</si>
  <si>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</si>
  <si>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</si>
  <si>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</si>
  <si>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</si>
  <si>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</si>
  <si>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</si>
  <si>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</si>
  <si>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</si>
  <si>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</si>
  <si>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</si>
  <si>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</si>
  <si>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</si>
  <si>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</si>
  <si>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</si>
  <si>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</si>
  <si>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</si>
  <si>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</si>
  <si>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</si>
  <si>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</si>
  <si>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</si>
  <si>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</si>
  <si>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</si>
  <si>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</si>
  <si>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</si>
  <si>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</si>
  <si>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</si>
  <si>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</si>
  <si>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</si>
  <si>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</si>
  <si>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</si>
  <si>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</si>
  <si>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</si>
  <si>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</si>
  <si>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</si>
  <si>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</si>
  <si>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</si>
  <si>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</si>
  <si>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</si>
  <si>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</si>
  <si>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</si>
  <si>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</si>
  <si>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</si>
  <si>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</si>
  <si>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</si>
  <si>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</si>
  <si>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</si>
  <si>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</si>
  <si>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</si>
  <si>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</si>
  <si>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</si>
  <si>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</si>
  <si>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</si>
  <si>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</si>
  <si>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</si>
  <si>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</si>
  <si>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</si>
  <si>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</si>
  <si>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</si>
  <si>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</si>
  <si>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</si>
  <si>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</si>
  <si>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</si>
  <si>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</si>
  <si>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</si>
  <si>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</si>
  <si>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</si>
  <si>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</si>
  <si>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</si>
  <si>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</si>
  <si>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</si>
  <si>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</si>
  <si>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</si>
  <si>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</si>
  <si>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</si>
  <si>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</si>
  <si>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</si>
  <si>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</si>
  <si>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</si>
  <si>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</si>
  <si>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</si>
  <si>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</si>
  <si>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</si>
  <si>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</si>
  <si>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</si>
  <si>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</si>
  <si>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</si>
  <si>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</si>
  <si>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</si>
  <si>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</si>
  <si>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</si>
  <si>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</si>
  <si>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</si>
  <si>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</si>
  <si>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</si>
  <si>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</si>
  <si>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</si>
  <si>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</si>
  <si>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</si>
  <si>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</si>
  <si>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</si>
  <si>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</si>
  <si>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</si>
  <si>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</si>
  <si>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</si>
  <si>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</si>
  <si>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</si>
  <si>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</si>
  <si>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</si>
  <si>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</si>
  <si>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</si>
  <si>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</si>
  <si>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</si>
  <si>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</si>
  <si>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</si>
  <si>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</si>
  <si>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</si>
  <si>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</si>
  <si>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</si>
  <si>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</si>
  <si>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</si>
  <si>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</si>
  <si>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</si>
  <si>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</si>
  <si>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</si>
  <si>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</si>
  <si>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</si>
  <si>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</si>
  <si>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</si>
  <si>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</si>
  <si>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</si>
  <si>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</si>
  <si>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</si>
  <si>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</si>
  <si>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</si>
  <si>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</si>
  <si>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</si>
  <si>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</si>
  <si>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</si>
  <si>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</si>
  <si>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</si>
  <si>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</si>
  <si>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</si>
  <si>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</si>
  <si>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</si>
  <si>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</si>
  <si>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</si>
  <si>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</si>
  <si>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</si>
  <si>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</si>
  <si>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</si>
  <si>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</si>
  <si>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</si>
  <si>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</si>
  <si>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</si>
  <si>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</si>
  <si>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</si>
  <si>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</si>
  <si>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</si>
  <si>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</si>
  <si>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</si>
  <si>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</si>
  <si>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</si>
  <si>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</si>
  <si>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</si>
  <si>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</si>
  <si>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</si>
  <si>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</si>
  <si>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</si>
  <si>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</si>
  <si>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</si>
  <si>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</si>
  <si>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</si>
  <si>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</si>
  <si>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</si>
  <si>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</si>
  <si>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</si>
  <si>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</si>
  <si>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</si>
  <si>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</si>
  <si>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</si>
  <si>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</si>
  <si>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</si>
  <si>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</si>
  <si>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</si>
  <si>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</si>
  <si>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</si>
  <si>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</si>
  <si>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</si>
  <si>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</si>
  <si>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</si>
  <si>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</si>
  <si>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</si>
  <si>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</si>
  <si>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</si>
  <si>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</si>
  <si>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</si>
  <si>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</si>
  <si>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</si>
  <si>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</si>
  <si>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</si>
  <si>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</si>
  <si>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</si>
  <si>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</si>
  <si>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</si>
  <si>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</si>
  <si>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</si>
  <si>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</si>
  <si>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</si>
  <si>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</si>
  <si>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</si>
  <si>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</si>
  <si>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</si>
  <si>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</si>
  <si>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</si>
  <si>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</si>
  <si>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</si>
  <si>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</si>
  <si>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</si>
  <si>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</si>
  <si>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</si>
  <si>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</si>
  <si>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</si>
  <si>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</si>
  <si>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</si>
  <si>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</si>
  <si>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</si>
  <si>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</si>
  <si>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</si>
  <si>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</si>
  <si>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</si>
  <si>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</si>
  <si>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</si>
  <si>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</si>
  <si>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</si>
  <si>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</si>
  <si>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</si>
  <si>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</si>
  <si>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</si>
  <si>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</si>
  <si>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</si>
  <si>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</si>
  <si>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</si>
  <si>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</si>
  <si>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</si>
  <si>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</si>
  <si>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</si>
  <si>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</si>
  <si>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</si>
  <si>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</si>
  <si>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</si>
  <si>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</si>
  <si>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</si>
  <si>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</si>
  <si>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</si>
  <si>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</si>
  <si>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</si>
  <si>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</si>
  <si>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</si>
  <si>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</si>
  <si>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</si>
  <si>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</si>
  <si>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</si>
  <si>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</si>
  <si>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</si>
  <si>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</si>
  <si>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</si>
  <si>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</si>
  <si>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</si>
  <si>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</si>
  <si>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</si>
  <si>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</si>
  <si>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</si>
  <si>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</si>
  <si>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</si>
  <si>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</si>
  <si>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</si>
  <si>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</si>
  <si>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</si>
  <si>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</si>
  <si>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</si>
  <si>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</si>
  <si>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</si>
  <si>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</si>
  <si>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</si>
  <si>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</si>
  <si>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</si>
  <si>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</si>
  <si>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</si>
  <si>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</si>
  <si>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</si>
  <si>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</si>
  <si>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</si>
  <si>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</si>
  <si>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</si>
  <si>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</si>
  <si>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</si>
  <si>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</si>
  <si>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</si>
  <si>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</si>
  <si>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</si>
  <si>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</si>
  <si>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</si>
  <si>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</si>
  <si>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</si>
  <si>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</si>
  <si>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</si>
  <si>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</si>
  <si>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</si>
  <si>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</si>
  <si>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</si>
  <si>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</si>
  <si>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</si>
  <si>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</si>
  <si>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</si>
  <si>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</si>
  <si>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</si>
  <si>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</si>
  <si>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</si>
  <si>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</si>
  <si>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</si>
  <si>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</si>
  <si>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</si>
  <si>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</si>
  <si>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</si>
  <si>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</si>
  <si>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</si>
  <si>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</si>
  <si>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</si>
  <si>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</si>
  <si>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</si>
  <si>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</si>
  <si>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</si>
  <si>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</si>
  <si>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</si>
  <si>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</si>
  <si>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</si>
  <si>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</si>
  <si>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</si>
  <si>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</si>
  <si>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</si>
  <si>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</si>
  <si>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</si>
  <si>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</si>
  <si>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</si>
  <si>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</si>
  <si>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</si>
  <si>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</si>
  <si>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</si>
  <si>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</si>
  <si>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</si>
  <si>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</si>
  <si>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</si>
  <si>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</si>
  <si>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</si>
  <si>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</si>
  <si>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</si>
  <si>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</si>
  <si>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</si>
  <si>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</si>
  <si>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</si>
  <si>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</si>
  <si>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</si>
  <si>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</si>
  <si>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</si>
  <si>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</si>
  <si>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</si>
  <si>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</si>
  <si>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</si>
  <si>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</si>
  <si>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</si>
  <si>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</si>
  <si>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</si>
  <si>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</si>
  <si>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</si>
  <si>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</si>
  <si>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</si>
  <si>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</si>
  <si>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</si>
  <si>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</si>
  <si>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</si>
  <si>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</si>
  <si>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</si>
  <si>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</si>
  <si>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</si>
  <si>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</si>
  <si>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</si>
  <si>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</si>
  <si>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</si>
  <si>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</si>
  <si>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</si>
  <si>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</si>
  <si>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</si>
  <si>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</si>
  <si>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</si>
  <si>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</si>
  <si>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</si>
  <si>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</si>
  <si>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</si>
  <si>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</si>
  <si>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</si>
  <si>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</si>
  <si>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</si>
  <si>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</si>
  <si>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</si>
  <si>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</si>
  <si>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</si>
  <si>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</si>
  <si>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</si>
  <si>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</si>
  <si>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</si>
  <si>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</si>
  <si>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</si>
  <si>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</si>
  <si>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</si>
  <si>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</si>
  <si>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</si>
  <si>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</si>
  <si>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</si>
  <si>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</si>
  <si>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</si>
  <si>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</si>
  <si>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</si>
  <si>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</si>
  <si>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</si>
  <si>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</si>
  <si>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</si>
  <si>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</si>
  <si>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</si>
  <si>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</si>
  <si>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</si>
  <si>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</si>
  <si>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</si>
  <si>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</si>
  <si>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</si>
  <si>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</si>
  <si>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</si>
  <si>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</si>
  <si>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</si>
  <si>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</si>
  <si>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</si>
  <si>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</si>
  <si>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</si>
  <si>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</si>
  <si>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</si>
  <si>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</si>
  <si>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</si>
  <si>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</si>
  <si>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</si>
  <si>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</si>
  <si>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</si>
  <si>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</si>
  <si>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</si>
  <si>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</si>
  <si>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</si>
  <si>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</si>
  <si>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</si>
  <si>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</si>
  <si>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</si>
  <si>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</si>
  <si>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</si>
  <si>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</si>
  <si>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</si>
  <si>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</si>
  <si>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</si>
  <si>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</si>
  <si>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</si>
  <si>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</si>
  <si>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</si>
  <si>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</si>
  <si>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</si>
  <si>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</si>
  <si>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</si>
  <si>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</si>
  <si>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</si>
  <si>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</si>
  <si>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</si>
  <si>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</si>
  <si>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</si>
  <si>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</si>
  <si>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</si>
  <si>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</si>
  <si>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</si>
  <si>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</si>
  <si>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</si>
  <si>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</si>
  <si>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</si>
  <si>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</si>
  <si>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</si>
  <si>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</si>
  <si>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</si>
  <si>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</si>
  <si>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</si>
  <si>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</si>
  <si>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</si>
  <si>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</si>
  <si>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</si>
  <si>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</si>
  <si>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</si>
  <si>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</si>
  <si>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</si>
  <si>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</si>
  <si>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</si>
  <si>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</si>
  <si>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</si>
  <si>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</si>
  <si>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</si>
  <si>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</si>
  <si>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</si>
  <si>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</si>
  <si>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</si>
  <si>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</si>
  <si>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</si>
  <si>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</si>
  <si>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</si>
  <si>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</si>
  <si>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</si>
  <si>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</si>
  <si>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</si>
  <si>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</si>
  <si>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</si>
  <si>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</si>
  <si>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</si>
  <si>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</si>
  <si>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</si>
  <si>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</si>
  <si>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</si>
  <si>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</si>
  <si>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</si>
  <si>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</si>
  <si>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</si>
  <si>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</si>
  <si>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</si>
  <si>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</si>
  <si>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</si>
  <si>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</si>
  <si>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</si>
  <si>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</si>
  <si>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</si>
  <si>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</si>
  <si>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</si>
  <si>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</si>
  <si>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</si>
  <si>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</si>
  <si>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</si>
  <si>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</si>
  <si>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</si>
  <si>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</si>
  <si>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</si>
  <si>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</si>
  <si>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</si>
  <si>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</si>
  <si>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</si>
  <si>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</si>
  <si>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</si>
  <si>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</si>
  <si>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</si>
  <si>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</si>
  <si>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</si>
  <si>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</si>
  <si>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</si>
  <si>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</si>
  <si>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</si>
  <si>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</si>
  <si>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</si>
  <si>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</si>
  <si>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</si>
  <si>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</si>
  <si>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</si>
  <si>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</si>
  <si>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</si>
  <si>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</si>
  <si>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</si>
  <si>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</si>
  <si>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</si>
  <si>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</si>
  <si>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</si>
  <si>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</si>
  <si>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</si>
  <si>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</si>
  <si>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</si>
  <si>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</si>
  <si>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</si>
  <si>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</si>
  <si>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</si>
  <si>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</si>
  <si>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</si>
  <si>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</si>
  <si>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</si>
  <si>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</si>
  <si>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</si>
  <si>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</si>
  <si>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</si>
  <si>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</si>
  <si>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</si>
  <si>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</si>
  <si>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</si>
  <si>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</si>
  <si>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</si>
  <si>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</si>
  <si>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</si>
  <si>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</si>
  <si>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</si>
  <si>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</si>
  <si>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</si>
  <si>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</si>
  <si>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</si>
  <si>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</si>
  <si>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</si>
  <si>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</si>
  <si>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</si>
  <si>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</si>
  <si>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</si>
  <si>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</si>
  <si>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</si>
  <si>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</si>
  <si>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</si>
  <si>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</si>
  <si>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</si>
  <si>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</si>
  <si>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</si>
  <si>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</si>
  <si>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</si>
  <si>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</si>
  <si>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</si>
  <si>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</si>
  <si>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</si>
  <si>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</si>
  <si>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</si>
  <si>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</si>
  <si>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</si>
  <si>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</si>
  <si>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</si>
  <si>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</si>
  <si>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</si>
  <si>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</si>
  <si>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</si>
  <si>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</si>
  <si>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</si>
  <si>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</si>
  <si>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</si>
  <si>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</si>
  <si>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</si>
  <si>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</si>
  <si>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</si>
  <si>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</si>
  <si>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</si>
  <si>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</si>
  <si>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</si>
  <si>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</si>
  <si>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</si>
  <si>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</si>
  <si>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</si>
  <si>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</si>
  <si>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</si>
  <si>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</si>
  <si>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</si>
  <si>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</si>
  <si>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</si>
  <si>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</si>
  <si>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</si>
  <si>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</si>
  <si>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</si>
  <si>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</si>
  <si>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</si>
  <si>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</si>
  <si>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</si>
  <si>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</si>
  <si>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</si>
  <si>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</si>
  <si>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</si>
  <si>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</si>
  <si>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</si>
  <si>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</si>
  <si>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</si>
  <si>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</si>
  <si>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</si>
  <si>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</si>
  <si>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</si>
  <si>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</si>
  <si>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</si>
  <si>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</si>
  <si>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</si>
  <si>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</si>
  <si>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</si>
  <si>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</si>
  <si>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</si>
  <si>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</si>
  <si>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</si>
  <si>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</si>
  <si>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</si>
  <si>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</si>
  <si>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</si>
  <si>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</si>
  <si>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</si>
  <si>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</si>
  <si>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</si>
  <si>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</si>
  <si>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</si>
  <si>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</si>
  <si>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</si>
  <si>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</si>
  <si>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</si>
  <si>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</si>
  <si>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</si>
  <si>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</si>
  <si>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</si>
  <si>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</si>
  <si>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</si>
  <si>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</si>
  <si>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</si>
  <si>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</si>
  <si>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</si>
  <si>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</si>
  <si>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</si>
  <si>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</si>
  <si>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</si>
  <si>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</si>
  <si>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</si>
  <si>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</si>
  <si>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</si>
  <si>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</si>
  <si>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</si>
  <si>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</si>
  <si>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</si>
  <si>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</si>
  <si>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</si>
  <si>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</si>
  <si>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</si>
  <si>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</si>
  <si>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</si>
  <si>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</si>
  <si>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</si>
  <si>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</si>
  <si>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</si>
  <si>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</si>
  <si>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</si>
  <si>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</si>
  <si>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</si>
  <si>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</si>
  <si>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</si>
  <si>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</si>
  <si>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</si>
  <si>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</si>
  <si>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</si>
  <si>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</si>
  <si>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</si>
  <si>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</si>
  <si>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</si>
  <si>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</si>
  <si>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</si>
  <si>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</si>
  <si>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</si>
  <si>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</si>
  <si>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</si>
  <si>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</si>
  <si>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</si>
  <si>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</si>
  <si>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</si>
  <si>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</si>
  <si>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</si>
  <si>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</si>
  <si>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</si>
  <si>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</si>
  <si>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</si>
  <si>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</si>
  <si>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</si>
  <si>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</si>
  <si>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</si>
  <si>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</si>
  <si>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</si>
  <si>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</si>
  <si>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</si>
  <si>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</si>
  <si>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</si>
  <si>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</si>
  <si>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</si>
  <si>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</si>
  <si>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</si>
  <si>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</si>
  <si>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</si>
  <si>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</si>
  <si>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</si>
  <si>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</si>
  <si>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</si>
  <si>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</si>
  <si>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</si>
  <si>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</si>
  <si>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</si>
  <si>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</si>
  <si>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</si>
  <si>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</si>
  <si>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</si>
  <si>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</si>
  <si>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</si>
  <si>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</si>
  <si>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</si>
  <si>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</si>
  <si>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</si>
  <si>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</si>
  <si>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</si>
  <si>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</si>
  <si>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</si>
  <si>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</si>
  <si>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</si>
  <si>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</si>
  <si>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</si>
  <si>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</si>
  <si>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</si>
  <si>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</si>
  <si>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</si>
  <si>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</si>
  <si>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</si>
  <si>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</si>
  <si>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</si>
  <si>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</si>
  <si>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</si>
  <si>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</si>
  <si>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</si>
  <si>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</si>
  <si>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</si>
  <si>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</si>
  <si>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</si>
  <si>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</si>
  <si>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</si>
  <si>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</si>
  <si>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</si>
  <si>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</si>
  <si>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</si>
  <si>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</si>
  <si>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</si>
  <si>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</si>
  <si>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</si>
  <si>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</si>
  <si>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</si>
  <si>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</si>
  <si>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</si>
  <si>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</si>
  <si>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</si>
  <si>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</si>
  <si>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</si>
  <si>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</si>
  <si>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</si>
  <si>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</si>
  <si>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</si>
  <si>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</si>
  <si>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</si>
  <si>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</si>
  <si>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</si>
  <si>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</si>
  <si>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</si>
  <si>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</si>
  <si>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</si>
  <si>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</si>
  <si>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</si>
  <si>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</si>
  <si>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</si>
  <si>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</si>
  <si>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</si>
  <si>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</si>
  <si>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</si>
  <si>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</si>
  <si>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</si>
  <si>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</si>
  <si>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</si>
  <si>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</si>
  <si>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</si>
  <si>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</si>
  <si>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</si>
  <si>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</si>
  <si>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</si>
  <si>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</si>
  <si>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</si>
  <si>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</si>
  <si>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</si>
  <si>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</si>
  <si>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</si>
  <si>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</si>
  <si>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</si>
  <si>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</si>
  <si>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</si>
  <si>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</si>
  <si>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</si>
  <si>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</si>
  <si>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</si>
  <si>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</si>
  <si>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</si>
  <si>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</si>
  <si>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</si>
  <si>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</si>
  <si>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</si>
  <si>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</si>
  <si>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</si>
  <si>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</si>
  <si>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</si>
  <si>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</si>
  <si>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</si>
  <si>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</si>
  <si>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</si>
  <si>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</si>
  <si>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</si>
  <si>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</si>
  <si>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</si>
  <si>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</si>
  <si>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</si>
  <si>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</si>
  <si>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</si>
  <si>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</si>
  <si>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</si>
  <si>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</si>
  <si>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</si>
  <si>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</si>
  <si>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</si>
  <si>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</si>
  <si>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</si>
  <si>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</si>
  <si>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</si>
  <si>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</si>
  <si>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</si>
  <si>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</si>
  <si>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</si>
  <si>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</si>
  <si>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</si>
  <si>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</si>
  <si>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</si>
  <si>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</si>
  <si>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</si>
  <si>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</si>
  <si>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</si>
  <si>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</si>
  <si>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</si>
  <si>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</si>
  <si>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</si>
  <si>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</si>
  <si>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</si>
  <si>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</si>
  <si>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</si>
  <si>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</si>
  <si>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</si>
  <si>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</si>
  <si>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</si>
  <si>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</si>
  <si>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</si>
  <si>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</si>
  <si>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</si>
  <si>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</si>
  <si>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</si>
  <si>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</si>
  <si>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</si>
  <si>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</si>
  <si>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</si>
  <si>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</si>
  <si>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</si>
  <si>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</si>
  <si>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</si>
  <si>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</si>
  <si>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</si>
  <si>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</si>
  <si>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</si>
  <si>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</si>
  <si>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</si>
  <si>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</si>
  <si>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</si>
  <si>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</si>
  <si>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</si>
  <si>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</si>
  <si>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</si>
  <si>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</si>
  <si>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</si>
  <si>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</si>
  <si>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</si>
  <si>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</si>
  <si>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</si>
  <si>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</si>
  <si>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</si>
  <si>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</si>
  <si>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</si>
  <si>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</si>
  <si>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</si>
  <si>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</si>
  <si>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</si>
  <si>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</si>
  <si>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</si>
  <si>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</si>
  <si>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</si>
  <si>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</si>
  <si>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</si>
  <si>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</si>
  <si>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</si>
  <si>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</si>
  <si>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</si>
  <si>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</si>
  <si>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</si>
  <si>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</si>
  <si>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</si>
  <si>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</si>
  <si>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</si>
  <si>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</si>
  <si>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</si>
  <si>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</si>
  <si>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</si>
  <si>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</si>
  <si>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</si>
  <si>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</si>
  <si>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</si>
  <si>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</si>
  <si>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</si>
  <si>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</si>
  <si>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</si>
  <si>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</si>
  <si>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</si>
  <si>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</si>
  <si>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</si>
  <si>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</si>
  <si>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</si>
  <si>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</si>
  <si>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</si>
  <si>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</si>
  <si>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</si>
  <si>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</si>
  <si>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</si>
  <si>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</si>
  <si>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</si>
  <si>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</si>
  <si>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</si>
  <si>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</si>
  <si>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</si>
  <si>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</si>
  <si>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</si>
  <si>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</si>
  <si>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</si>
  <si>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</si>
  <si>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</si>
  <si>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</si>
  <si>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</si>
  <si>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</si>
  <si>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</si>
  <si>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</si>
  <si>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</si>
  <si>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</si>
  <si>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</si>
  <si>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</si>
  <si>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</si>
  <si>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</si>
  <si>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</si>
  <si>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</si>
  <si>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</si>
  <si>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</si>
  <si>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</si>
  <si>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</si>
  <si>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</si>
  <si>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</si>
  <si>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</si>
  <si>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</si>
  <si>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</si>
  <si>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</si>
  <si>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</si>
  <si>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</si>
  <si>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</si>
  <si>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</si>
  <si>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</si>
  <si>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</si>
  <si>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</si>
  <si>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</si>
  <si>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</si>
  <si>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</si>
  <si>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</si>
  <si>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</si>
  <si>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</si>
  <si>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</si>
  <si>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</si>
  <si>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</si>
  <si>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</si>
  <si>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</si>
  <si>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</si>
  <si>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</si>
  <si>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</si>
  <si>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</si>
  <si>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</si>
  <si>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</si>
  <si>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</si>
  <si>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</si>
  <si>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</si>
  <si>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</si>
  <si>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</si>
  <si>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</si>
  <si>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</si>
  <si>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</si>
  <si>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</si>
  <si>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</si>
  <si>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</si>
  <si>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</si>
  <si>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</si>
  <si>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</si>
  <si>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</si>
  <si>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</si>
  <si>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</si>
  <si>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</si>
  <si>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</si>
  <si>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</si>
  <si>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</si>
  <si>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</si>
  <si>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</si>
  <si>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</si>
  <si>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</si>
  <si>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</si>
  <si>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</si>
  <si>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</si>
  <si>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</si>
  <si>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</si>
  <si>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</si>
  <si>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</si>
  <si>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</si>
  <si>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</si>
  <si>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</si>
  <si>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</si>
  <si>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</si>
  <si>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</si>
  <si>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</si>
  <si>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</si>
  <si>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</si>
  <si>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</si>
  <si>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</si>
  <si>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</si>
  <si>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</si>
  <si>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</si>
  <si>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</si>
  <si>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</si>
  <si>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</si>
  <si>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</si>
  <si>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</si>
  <si>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</si>
  <si>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</si>
  <si>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</si>
  <si>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</si>
  <si>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</si>
  <si>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</si>
  <si>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</si>
  <si>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</si>
  <si>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</si>
  <si>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</si>
  <si>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</si>
  <si>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</si>
  <si>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</si>
  <si>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</si>
  <si>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</si>
  <si>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</si>
  <si>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</si>
  <si>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</si>
  <si>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</si>
  <si>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</si>
  <si>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</si>
  <si>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</si>
  <si>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</si>
  <si>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</si>
  <si>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</si>
  <si>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</si>
  <si>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</si>
  <si>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</si>
  <si>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</si>
  <si>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</si>
  <si>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</si>
  <si>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</si>
  <si>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</si>
  <si>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</si>
  <si>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</si>
  <si>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</si>
  <si>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</si>
  <si>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</si>
  <si>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</si>
  <si>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</si>
  <si>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</si>
  <si>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</si>
  <si>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</si>
  <si>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</si>
  <si>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</si>
  <si>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</si>
  <si>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</si>
  <si>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</si>
  <si>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</si>
  <si>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</si>
  <si>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</si>
  <si>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</si>
  <si>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</si>
  <si>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</si>
  <si>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</si>
  <si>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</si>
  <si>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</si>
  <si>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</si>
  <si>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</si>
  <si>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</si>
  <si>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</si>
  <si>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</si>
  <si>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</si>
  <si>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</si>
  <si>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</si>
  <si>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</si>
  <si>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</si>
  <si>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</si>
  <si>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</si>
  <si>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</si>
  <si>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</si>
  <si>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</si>
  <si>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</si>
  <si>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</si>
  <si>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</si>
  <si>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</si>
  <si>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</si>
  <si>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</si>
  <si>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</si>
  <si>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</si>
  <si>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</si>
  <si>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</si>
  <si>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</si>
  <si>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</si>
  <si>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</si>
  <si>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</si>
  <si>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</si>
  <si>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</si>
  <si>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</si>
  <si>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</si>
  <si>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</si>
  <si>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</si>
  <si>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</si>
  <si>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</si>
  <si>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</si>
  <si>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</si>
  <si>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</si>
  <si>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</si>
  <si>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</si>
  <si>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</si>
  <si>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</si>
  <si>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</si>
  <si>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</si>
  <si>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</si>
  <si>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</si>
  <si>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</si>
  <si>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</si>
  <si>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</si>
  <si>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</si>
  <si>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</si>
  <si>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</si>
  <si>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</si>
  <si>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</si>
  <si>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</si>
  <si>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</si>
  <si>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</si>
  <si>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</si>
  <si>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</si>
  <si>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</si>
  <si>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</si>
  <si>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</si>
  <si>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</si>
  <si>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</si>
  <si>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</si>
  <si>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</si>
  <si>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</si>
  <si>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</si>
  <si>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</si>
  <si>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</si>
  <si>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</si>
  <si>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</si>
  <si>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</si>
  <si>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</si>
  <si>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</si>
  <si>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</si>
  <si>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</si>
  <si>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</si>
  <si>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</si>
  <si>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</si>
  <si>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</si>
  <si>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</si>
  <si>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</si>
  <si>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</si>
  <si>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</si>
  <si>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</si>
  <si>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</si>
  <si>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</si>
  <si>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</si>
  <si>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</si>
  <si>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</si>
  <si>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</si>
  <si>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</si>
  <si>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</si>
  <si>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</si>
  <si>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</si>
  <si>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</si>
  <si>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</si>
  <si>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</si>
  <si>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</si>
  <si>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</si>
  <si>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</si>
  <si>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</si>
  <si>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</si>
  <si>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</si>
  <si>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</si>
  <si>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</si>
  <si>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</si>
  <si>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</si>
  <si>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</si>
  <si>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</si>
  <si>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</si>
  <si>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</si>
  <si>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</si>
  <si>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</si>
  <si>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</si>
  <si>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</si>
  <si>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</si>
  <si>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</si>
  <si>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</si>
  <si>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</si>
  <si>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</si>
  <si>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</si>
  <si>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</si>
  <si>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</si>
  <si>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</si>
  <si>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</si>
  <si>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</si>
  <si>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</si>
  <si>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</si>
  <si>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</si>
  <si>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</si>
  <si>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</si>
  <si>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</si>
  <si>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</si>
  <si>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</si>
  <si>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</si>
  <si>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</si>
  <si>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</si>
  <si>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</si>
  <si>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</si>
  <si>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</si>
  <si>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</si>
  <si>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</si>
  <si>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</si>
  <si>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</si>
  <si>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</si>
  <si>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</si>
  <si>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</si>
  <si>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</si>
  <si>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</si>
  <si>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</si>
  <si>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</si>
  <si>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</si>
  <si>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</si>
  <si>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</si>
  <si>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</si>
  <si>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</si>
  <si>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</si>
  <si>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</si>
  <si>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</si>
  <si>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</si>
  <si>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</si>
  <si>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</si>
  <si>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</si>
  <si>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</si>
  <si>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</si>
  <si>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</si>
  <si>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</si>
  <si>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</si>
  <si>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</si>
  <si>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</si>
  <si>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</si>
  <si>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</si>
  <si>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</si>
  <si>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</si>
  <si>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</si>
  <si>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</si>
  <si>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</si>
  <si>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</si>
  <si>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</si>
  <si>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</si>
  <si>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</si>
  <si>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</si>
  <si>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</si>
  <si>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</si>
  <si>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</si>
  <si>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</si>
  <si>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</si>
  <si>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</si>
  <si>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</si>
  <si>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</si>
  <si>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</si>
  <si>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</si>
  <si>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</si>
  <si>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</si>
  <si>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</si>
  <si>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</si>
  <si>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</si>
  <si>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</si>
  <si>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</si>
  <si>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</si>
  <si>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</si>
  <si>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</si>
  <si>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</si>
  <si>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</si>
  <si>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</si>
  <si>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</si>
  <si>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</si>
  <si>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</si>
  <si>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</si>
  <si>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</si>
  <si>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</si>
  <si>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</si>
  <si>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</si>
  <si>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</si>
  <si>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</si>
  <si>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</si>
  <si>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</si>
  <si>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</si>
  <si>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</si>
  <si>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</si>
  <si>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</si>
  <si>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</si>
  <si>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</si>
  <si>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</si>
  <si>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</si>
  <si>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</si>
  <si>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</si>
  <si>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</si>
  <si>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</si>
  <si>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</si>
  <si>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</si>
  <si>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</si>
  <si>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</si>
  <si>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</si>
  <si>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</si>
  <si>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</si>
  <si>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</si>
  <si>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</si>
  <si>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</si>
  <si>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</si>
  <si>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</si>
  <si>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</si>
  <si>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</si>
  <si>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</si>
  <si>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</si>
  <si>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</si>
  <si>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</si>
  <si>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</si>
  <si>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</si>
  <si>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</si>
  <si>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</si>
  <si>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</si>
  <si>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</si>
  <si>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</si>
  <si>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</si>
  <si>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</si>
  <si>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</si>
  <si>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</si>
  <si>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</si>
  <si>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</si>
  <si>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</si>
  <si>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</si>
  <si>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</si>
  <si>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</si>
  <si>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</si>
  <si>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</si>
  <si>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</si>
  <si>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</si>
  <si>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</si>
  <si>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</si>
  <si>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</si>
  <si>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</si>
  <si>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</si>
  <si>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</si>
  <si>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</si>
  <si>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</si>
  <si>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</si>
  <si>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</si>
  <si>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</si>
  <si>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</si>
  <si>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</si>
  <si>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</si>
  <si>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</si>
  <si>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</si>
  <si>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</si>
  <si>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</si>
  <si>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</si>
  <si>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</si>
  <si>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</si>
  <si>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</si>
  <si>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</si>
  <si>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</si>
  <si>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</si>
  <si>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</si>
  <si>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</si>
  <si>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</si>
  <si>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</si>
  <si>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</si>
  <si>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</si>
  <si>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</si>
  <si>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</si>
  <si>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</si>
  <si>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</si>
  <si>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</si>
  <si>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</si>
  <si>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</si>
  <si>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</si>
  <si>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</si>
  <si>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</si>
  <si>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</si>
  <si>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</si>
  <si>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</si>
  <si>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</si>
  <si>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</si>
  <si>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</si>
  <si>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</si>
  <si>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</si>
  <si>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</si>
  <si>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</si>
  <si>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</si>
  <si>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</si>
  <si>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</si>
  <si>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</si>
  <si>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</si>
  <si>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</si>
  <si>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</si>
  <si>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</si>
  <si>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</si>
  <si>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</si>
  <si>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</si>
  <si>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</si>
  <si>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</si>
  <si>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</si>
  <si>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</si>
  <si>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</si>
  <si>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</si>
  <si>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</si>
  <si>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</si>
  <si>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</si>
  <si>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</si>
  <si>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</si>
  <si>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</si>
  <si>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</si>
  <si>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</si>
  <si>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</si>
  <si>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</si>
  <si>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</si>
  <si>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</si>
  <si>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</si>
  <si>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</si>
  <si>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</si>
  <si>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</si>
  <si>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</si>
  <si>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</si>
  <si>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</si>
  <si>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</si>
  <si>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</si>
  <si>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</si>
  <si>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</si>
  <si>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</si>
  <si>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</si>
  <si>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</si>
  <si>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</si>
  <si>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</si>
  <si>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</si>
  <si>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</si>
  <si>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</si>
  <si>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</si>
  <si>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</si>
  <si>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</si>
  <si>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</si>
  <si>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</si>
  <si>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</si>
  <si>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</si>
  <si>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</si>
  <si>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</si>
  <si>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</si>
  <si>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</si>
  <si>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</si>
  <si>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</si>
  <si>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</si>
  <si>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</si>
  <si>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</si>
  <si>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</si>
  <si>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</si>
  <si>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</si>
  <si>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</si>
  <si>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</si>
  <si>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</si>
  <si>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</si>
  <si>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</si>
  <si>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</si>
  <si>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</si>
  <si>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</si>
  <si>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</si>
  <si>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</si>
  <si>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</si>
  <si>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</si>
  <si>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</si>
  <si>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</si>
  <si>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</si>
  <si>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</si>
  <si>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</si>
  <si>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</si>
  <si>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</si>
  <si>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</si>
  <si>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</si>
  <si>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</si>
  <si>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</si>
  <si>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</si>
  <si>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</si>
  <si>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</si>
  <si>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</si>
  <si>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</si>
  <si>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</si>
  <si>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</si>
  <si>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</si>
  <si>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</si>
  <si>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</si>
  <si>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</si>
  <si>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</si>
  <si>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</si>
  <si>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</si>
  <si>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</si>
  <si>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</si>
  <si>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</si>
  <si>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</si>
  <si>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</si>
  <si>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</si>
  <si>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</si>
  <si>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</si>
  <si>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</si>
  <si>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</si>
  <si>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</si>
  <si>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</si>
  <si>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</si>
  <si>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</si>
  <si>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</si>
  <si>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</si>
  <si>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</si>
  <si>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</si>
  <si>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</si>
  <si>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</si>
  <si>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</si>
  <si>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</si>
  <si>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</si>
  <si>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</si>
  <si>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</si>
  <si>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</si>
  <si>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</si>
  <si>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</si>
  <si>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</si>
  <si>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</si>
  <si>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</si>
  <si>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</si>
  <si>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</si>
  <si>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</si>
  <si>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</si>
  <si>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</si>
  <si>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</si>
  <si>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</si>
  <si>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</si>
  <si>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</si>
  <si>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</si>
  <si>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</si>
  <si>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</si>
  <si>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</si>
  <si>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</si>
  <si>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</si>
  <si>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</si>
  <si>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</si>
  <si>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</si>
  <si>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</si>
  <si>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</si>
  <si>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</si>
  <si>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</si>
  <si>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</si>
  <si>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</si>
  <si>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</si>
  <si>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</si>
  <si>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</si>
  <si>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</si>
  <si>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</si>
  <si>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</si>
  <si>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</si>
  <si>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</si>
  <si>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</si>
  <si>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</si>
  <si>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</si>
  <si>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</si>
  <si>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</si>
  <si>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</si>
  <si>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</si>
  <si>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</si>
  <si>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</si>
  <si>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</si>
  <si>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</si>
  <si>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</si>
  <si>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</si>
  <si>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</si>
  <si>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</si>
  <si>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</si>
  <si>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</si>
  <si>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</si>
  <si>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</si>
  <si>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</si>
  <si>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</si>
  <si>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</si>
  <si>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</si>
  <si>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</si>
  <si>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</si>
  <si>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</si>
  <si>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</si>
  <si>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</si>
  <si>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</si>
  <si>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</si>
  <si>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</si>
  <si>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</si>
  <si>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</si>
  <si>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</si>
  <si>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</si>
  <si>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</si>
  <si>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</si>
  <si>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</si>
  <si>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</si>
  <si>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</si>
  <si>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</si>
  <si>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</si>
  <si>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</si>
  <si>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</si>
  <si>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</si>
  <si>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</si>
  <si>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</si>
  <si>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</si>
  <si>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</si>
  <si>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</si>
  <si>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</si>
  <si>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</si>
  <si>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</si>
  <si>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</si>
  <si>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</si>
  <si>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</si>
  <si>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</si>
  <si>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</si>
  <si>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</si>
  <si>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</si>
  <si>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</si>
  <si>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</si>
  <si>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</si>
  <si>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</si>
  <si>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</si>
  <si>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</si>
  <si>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</si>
  <si>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</si>
  <si>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</si>
  <si>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</si>
  <si>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</si>
  <si>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</si>
  <si>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</si>
  <si>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</si>
  <si>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</si>
  <si>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</si>
  <si>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</si>
  <si>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</si>
  <si>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</si>
  <si>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</si>
  <si>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</si>
  <si>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</si>
  <si>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</si>
  <si>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</si>
  <si>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</si>
  <si>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</si>
  <si>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</si>
  <si>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</si>
  <si>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</si>
  <si>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</si>
  <si>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</si>
  <si>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</si>
  <si>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</si>
  <si>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</si>
  <si>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</si>
  <si>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</si>
  <si>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</si>
  <si>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</si>
  <si>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</si>
  <si>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</si>
  <si>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</si>
  <si>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</si>
  <si>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</si>
  <si>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</si>
  <si>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</si>
  <si>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</si>
  <si>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</si>
  <si>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</si>
  <si>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</si>
  <si>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</si>
  <si>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</si>
  <si>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</si>
  <si>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</si>
  <si>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</si>
  <si>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</si>
  <si>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</si>
  <si>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</si>
  <si>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</si>
  <si>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</si>
  <si>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</si>
  <si>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</si>
  <si>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</si>
  <si>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</si>
  <si>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</si>
  <si>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</si>
  <si>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</si>
  <si>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</si>
  <si>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</si>
  <si>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</si>
  <si>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</si>
  <si>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</si>
  <si>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</si>
  <si>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</si>
  <si>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</si>
  <si>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</si>
  <si>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</si>
  <si>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</si>
  <si>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</si>
  <si>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</si>
  <si>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</si>
  <si>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</si>
  <si>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</si>
  <si>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</si>
  <si>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</si>
  <si>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</si>
  <si>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</si>
  <si>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</si>
  <si>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</si>
  <si>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</si>
  <si>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</si>
  <si>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</si>
  <si>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</si>
  <si>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</si>
  <si>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</si>
  <si>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</si>
  <si>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</si>
  <si>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</si>
  <si>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</si>
  <si>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</si>
  <si>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</si>
  <si>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</si>
  <si>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</si>
  <si>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</si>
  <si>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</si>
  <si>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</si>
  <si>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</si>
  <si>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</si>
  <si>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</si>
  <si>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</si>
  <si>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</si>
  <si>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</si>
  <si>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</si>
  <si>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</si>
  <si>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</si>
  <si>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</si>
  <si>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</si>
  <si>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</si>
  <si>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</si>
  <si>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</si>
  <si>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</si>
  <si>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</si>
  <si>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</si>
  <si>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</si>
  <si>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</si>
  <si>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</si>
  <si>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</si>
  <si>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</si>
  <si>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</si>
  <si>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</si>
  <si>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</si>
  <si>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</si>
  <si>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</si>
  <si>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</si>
  <si>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</si>
  <si>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</si>
  <si>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</si>
  <si>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</si>
  <si>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</si>
  <si>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</si>
  <si>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</si>
  <si>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</si>
  <si>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</si>
  <si>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</si>
  <si>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</si>
  <si>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</si>
  <si>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</si>
  <si>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</si>
  <si>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</si>
  <si>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</si>
  <si>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</si>
  <si>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</si>
  <si>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</si>
  <si>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</si>
  <si>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</si>
  <si>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</si>
  <si>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</si>
  <si>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</si>
  <si>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</si>
  <si>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</si>
  <si>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</si>
  <si>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</si>
  <si>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</si>
  <si>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</si>
  <si>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</si>
  <si>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</si>
  <si>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</si>
  <si>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</si>
  <si>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</si>
  <si>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</si>
  <si>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</si>
  <si>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</si>
  <si>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</si>
  <si>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</si>
  <si>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</si>
  <si>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</si>
  <si>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</si>
  <si>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</si>
  <si>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</si>
  <si>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</si>
  <si>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</si>
  <si>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</si>
  <si>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</si>
  <si>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</si>
  <si>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</si>
  <si>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</si>
  <si>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</si>
  <si>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</si>
  <si>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</si>
  <si>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</si>
  <si>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</si>
  <si>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</si>
  <si>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</si>
  <si>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</si>
  <si>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</si>
  <si>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</si>
  <si>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</si>
  <si>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</si>
  <si>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</si>
  <si>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</si>
  <si>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</si>
  <si>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</si>
  <si>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</si>
  <si>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</si>
  <si>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</si>
  <si>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</si>
  <si>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</si>
  <si>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</si>
  <si>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</si>
  <si>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</si>
  <si>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</si>
  <si>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</si>
  <si>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</si>
  <si>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</si>
  <si>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</si>
  <si>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</si>
  <si>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</si>
  <si>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</si>
  <si>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</si>
  <si>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</si>
  <si>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</si>
  <si>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</si>
  <si>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</si>
  <si>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</si>
  <si>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</si>
  <si>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</si>
  <si>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</si>
  <si>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</si>
  <si>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</si>
  <si>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</si>
  <si>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</si>
  <si>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</si>
  <si>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</si>
  <si>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</si>
  <si>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</si>
  <si>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</si>
  <si>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</si>
  <si>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</si>
  <si>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</si>
  <si>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</si>
  <si>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</si>
  <si>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</si>
  <si>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</si>
  <si>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</si>
  <si>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</si>
  <si>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</si>
  <si>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</si>
  <si>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</si>
  <si>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</si>
  <si>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</si>
  <si>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</si>
  <si>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</si>
  <si>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</si>
  <si>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</si>
  <si>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</si>
  <si>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</si>
  <si>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</si>
  <si>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</si>
  <si>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</si>
  <si>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</si>
  <si>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</si>
  <si>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</si>
  <si>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</si>
  <si>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</si>
  <si>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</si>
  <si>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</si>
  <si>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</si>
  <si>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</si>
  <si>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</si>
  <si>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</si>
  <si>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</si>
  <si>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</si>
  <si>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</si>
  <si>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</si>
  <si>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</si>
  <si>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</si>
  <si>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</si>
  <si>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</si>
  <si>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</si>
  <si>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</si>
  <si>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</si>
  <si>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</si>
  <si>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</si>
  <si>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</si>
  <si>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</si>
  <si>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</si>
  <si>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</si>
  <si>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</si>
  <si>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</si>
  <si>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</si>
  <si>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</si>
  <si>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</si>
  <si>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</si>
  <si>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</si>
  <si>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</si>
  <si>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</si>
  <si>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</si>
  <si>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</si>
  <si>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</si>
  <si>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</si>
  <si>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</si>
  <si>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</si>
  <si>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</si>
  <si>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</si>
  <si>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</si>
  <si>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</si>
  <si>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</si>
  <si>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</si>
  <si>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</si>
  <si>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</si>
  <si>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</si>
  <si>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</si>
  <si>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</si>
  <si>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</si>
  <si>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</si>
  <si>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</si>
  <si>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</si>
  <si>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</si>
  <si>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</si>
  <si>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</si>
  <si>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</si>
  <si>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</si>
  <si>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</si>
  <si>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</si>
  <si>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</si>
  <si>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</si>
  <si>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</si>
  <si>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</si>
  <si>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</si>
  <si>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</si>
  <si>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</si>
  <si>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</si>
  <si>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</si>
  <si>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</si>
  <si>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</si>
  <si>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</si>
  <si>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</si>
  <si>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</si>
  <si>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</si>
  <si>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</si>
  <si>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</si>
  <si>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</si>
  <si>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</si>
  <si>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</si>
  <si>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</si>
  <si>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</si>
  <si>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</si>
  <si>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</si>
  <si>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</si>
  <si>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</si>
  <si>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</si>
  <si>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</si>
  <si>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</si>
  <si>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</si>
  <si>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</si>
  <si>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</si>
  <si>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</si>
  <si>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</si>
  <si>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</si>
  <si>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</si>
  <si>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</si>
  <si>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</si>
  <si>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</si>
  <si>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</si>
  <si>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</si>
  <si>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</si>
  <si>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</si>
  <si>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</si>
  <si>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</si>
  <si>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</si>
  <si>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</si>
  <si>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</si>
  <si>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</si>
  <si>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</si>
  <si>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</si>
  <si>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</si>
  <si>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</si>
  <si>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</si>
  <si>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</si>
  <si>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</si>
  <si>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</si>
  <si>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</si>
  <si>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</si>
  <si>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</si>
  <si>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</si>
  <si>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</si>
  <si>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</si>
  <si>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</si>
  <si>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</si>
  <si>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</si>
  <si>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</si>
  <si>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</si>
  <si>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</si>
  <si>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</si>
  <si>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</si>
  <si>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</si>
  <si>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</si>
  <si>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</si>
  <si>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</si>
  <si>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</si>
  <si>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</si>
  <si>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</si>
  <si>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</si>
  <si>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</si>
  <si>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</si>
  <si>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</si>
  <si>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</si>
  <si>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</si>
  <si>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</si>
  <si>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</si>
  <si>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</si>
  <si>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</si>
  <si>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</si>
  <si>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</si>
  <si>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</si>
  <si>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</si>
  <si>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</si>
  <si>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</si>
  <si>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</si>
  <si>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</si>
  <si>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</si>
  <si>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</si>
  <si>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</si>
  <si>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</si>
  <si>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</si>
  <si>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</si>
  <si>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</si>
  <si>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</si>
  <si>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</si>
  <si>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</si>
  <si>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</si>
  <si>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</si>
  <si>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</si>
  <si>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</si>
  <si>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</si>
  <si>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</si>
  <si>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</si>
  <si>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</si>
  <si>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</si>
  <si>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</si>
  <si>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</si>
  <si>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</si>
  <si>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</si>
  <si>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</si>
  <si>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</si>
  <si>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</si>
  <si>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</si>
  <si>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</si>
  <si>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</si>
  <si>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</si>
  <si>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</si>
  <si>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</si>
  <si>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</si>
  <si>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</si>
  <si>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</si>
  <si>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</si>
  <si>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</si>
  <si>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</si>
  <si>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</si>
  <si>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</si>
  <si>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</si>
  <si>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</si>
  <si>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</si>
  <si>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</si>
  <si>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</si>
  <si>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</si>
  <si>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</si>
  <si>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</si>
  <si>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</si>
  <si>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</si>
  <si>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</si>
  <si>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</si>
  <si>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</si>
  <si>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</si>
  <si>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</si>
  <si>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</si>
  <si>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</si>
  <si>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</si>
  <si>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</si>
  <si>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</si>
  <si>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</si>
  <si>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</si>
  <si>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</si>
  <si>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</si>
  <si>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</si>
  <si>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</si>
  <si>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</si>
  <si>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</si>
  <si>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</si>
  <si>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</si>
  <si>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</si>
  <si>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</si>
  <si>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</si>
  <si>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</si>
  <si>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</si>
  <si>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</si>
  <si>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</si>
  <si>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</si>
  <si>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</si>
  <si>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</si>
  <si>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</si>
  <si>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</si>
  <si>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</si>
  <si>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</si>
  <si>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</si>
  <si>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</si>
  <si>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</si>
  <si>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</si>
  <si>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</si>
  <si>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</si>
  <si>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</si>
  <si>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</si>
  <si>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</si>
  <si>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</si>
  <si>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</si>
  <si>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</si>
  <si>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</si>
  <si>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</si>
  <si>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</si>
  <si>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</si>
  <si>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</si>
  <si>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</si>
  <si>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</si>
  <si>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</si>
  <si>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</si>
  <si>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</si>
  <si>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</si>
  <si>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</si>
  <si>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</si>
  <si>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</si>
  <si>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</si>
  <si>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</si>
  <si>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</si>
  <si>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</si>
  <si>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</si>
  <si>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</si>
  <si>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</si>
  <si>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</si>
  <si>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</si>
  <si>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</si>
  <si>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</si>
  <si>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</si>
  <si>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</si>
  <si>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</si>
  <si>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</si>
  <si>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</si>
  <si>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</si>
  <si>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</si>
  <si>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</si>
  <si>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</si>
  <si>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</si>
  <si>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</si>
  <si>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</si>
  <si>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</si>
  <si>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</si>
  <si>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</si>
  <si>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</si>
  <si>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</si>
  <si>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</si>
  <si>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</si>
  <si>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</si>
  <si>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</si>
  <si>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</si>
  <si>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</si>
  <si>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</si>
  <si>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</si>
  <si>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</si>
  <si>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</si>
  <si>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</si>
  <si>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</si>
  <si>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</si>
  <si>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</si>
  <si>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</si>
  <si>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</si>
  <si>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</si>
  <si>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</si>
  <si>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</si>
  <si>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</si>
  <si>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</si>
  <si>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</si>
  <si>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</si>
  <si>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</si>
  <si>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</si>
  <si>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</si>
  <si>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</si>
  <si>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</si>
  <si>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</si>
  <si>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</si>
  <si>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</si>
  <si>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</si>
  <si>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</si>
  <si>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</si>
  <si>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</si>
  <si>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</si>
  <si>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</si>
  <si>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</si>
  <si>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</si>
  <si>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</si>
  <si>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</si>
  <si>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</si>
  <si>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</si>
  <si>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</si>
  <si>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</si>
  <si>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</si>
  <si>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</si>
  <si>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</si>
  <si>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</si>
  <si>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</si>
  <si>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</si>
  <si>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</si>
  <si>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</si>
  <si>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</si>
  <si>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</si>
  <si>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</si>
  <si>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</si>
  <si>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</si>
  <si>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</si>
  <si>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</si>
  <si>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</si>
  <si>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</si>
  <si>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</si>
  <si>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</si>
  <si>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</si>
  <si>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</si>
  <si>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</si>
  <si>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</si>
  <si>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</si>
  <si>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</si>
  <si>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</si>
  <si>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</si>
  <si>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</si>
  <si>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</si>
  <si>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</si>
  <si>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</si>
  <si>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</si>
  <si>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</si>
  <si>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</si>
  <si>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</si>
  <si>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</si>
  <si>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</si>
  <si>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</si>
  <si>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</si>
  <si>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</si>
  <si>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</si>
  <si>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</si>
  <si>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</si>
  <si>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</si>
  <si>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</si>
  <si>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</si>
  <si>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</si>
  <si>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</si>
  <si>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</si>
  <si>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</si>
  <si>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</si>
  <si>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</si>
  <si>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</si>
  <si>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</si>
  <si>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</si>
  <si>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</si>
  <si>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</si>
  <si>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</si>
  <si>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</si>
  <si>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</si>
  <si>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</si>
  <si>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</si>
  <si>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</si>
  <si>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</si>
  <si>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</si>
  <si>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</si>
  <si>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</si>
  <si>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</si>
  <si>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</si>
  <si>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</si>
  <si>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</si>
  <si>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</si>
  <si>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</si>
  <si>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</si>
  <si>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</si>
  <si>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</si>
  <si>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</si>
  <si>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</si>
  <si>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</si>
  <si>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</si>
  <si>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</si>
  <si>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</si>
  <si>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</si>
  <si>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</si>
  <si>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</si>
  <si>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</si>
  <si>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</si>
  <si>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</si>
  <si>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</si>
  <si>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</si>
  <si>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</si>
  <si>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</si>
  <si>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</si>
  <si>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</si>
  <si>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</si>
  <si>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</si>
  <si>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</si>
  <si>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</si>
  <si>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</si>
  <si>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</si>
  <si>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</si>
  <si>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</si>
  <si>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</si>
  <si>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</si>
  <si>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</si>
  <si>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</si>
  <si>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</si>
  <si>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</si>
  <si>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</si>
  <si>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</si>
  <si>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</si>
  <si>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</si>
  <si>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</si>
  <si>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</si>
  <si>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</si>
  <si>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</si>
  <si>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</si>
  <si>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</si>
  <si>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</si>
  <si>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</si>
  <si>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</si>
  <si>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</si>
  <si>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</si>
  <si>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</si>
  <si>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</si>
  <si>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</si>
  <si>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</si>
  <si>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</si>
  <si>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</si>
  <si>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</si>
  <si>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</si>
  <si>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</si>
  <si>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</si>
  <si>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</si>
  <si>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</si>
  <si>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</si>
  <si>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</si>
  <si>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</si>
  <si>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</si>
  <si>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</si>
  <si>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</si>
  <si>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</si>
  <si>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</si>
  <si>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</si>
  <si>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</si>
  <si>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</si>
  <si>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</si>
  <si>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</si>
  <si>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</si>
  <si>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</si>
  <si>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</si>
  <si>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</si>
  <si>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</si>
  <si>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</si>
  <si>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</si>
  <si>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</si>
  <si>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</si>
  <si>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</si>
  <si>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</si>
  <si>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</si>
  <si>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</si>
  <si>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</si>
  <si>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</si>
  <si>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</si>
  <si>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</si>
  <si>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</si>
  <si>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</si>
  <si>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</si>
  <si>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</si>
  <si>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</si>
  <si>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</si>
  <si>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</si>
  <si>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</si>
  <si>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</si>
  <si>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</si>
  <si>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</si>
  <si>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</si>
  <si>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</si>
  <si>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</si>
  <si>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</si>
  <si>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</si>
  <si>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</si>
  <si>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</si>
  <si>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</si>
  <si>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</si>
  <si>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</si>
  <si>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</si>
  <si>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</si>
  <si>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</si>
  <si>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</si>
  <si>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</si>
  <si>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</si>
  <si>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</si>
  <si>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</si>
  <si>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</si>
  <si>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</si>
  <si>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</si>
  <si>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</si>
  <si>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</si>
  <si>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</si>
  <si>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</si>
  <si>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</si>
  <si>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</si>
  <si>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</si>
  <si>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</si>
  <si>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</si>
  <si>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</si>
  <si>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</si>
  <si>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</si>
  <si>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</si>
  <si>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</si>
  <si>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</si>
  <si>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</si>
  <si>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</si>
  <si>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</si>
  <si>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</si>
  <si>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</si>
  <si>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</si>
  <si>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</si>
  <si>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</si>
  <si>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</si>
  <si>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</si>
  <si>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</si>
  <si>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</si>
  <si>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</si>
  <si>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</si>
  <si>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</si>
  <si>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</si>
  <si>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</si>
  <si>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</si>
  <si>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</si>
  <si>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</si>
  <si>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</si>
  <si>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</si>
  <si>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</si>
  <si>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</si>
  <si>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</si>
  <si>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</si>
  <si>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</si>
  <si>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</si>
  <si>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</si>
  <si>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</si>
  <si>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</si>
  <si>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</si>
  <si>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</si>
  <si>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</si>
  <si>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</si>
  <si>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</si>
  <si>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</si>
  <si>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</si>
  <si>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</si>
  <si>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</si>
  <si>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</si>
  <si>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</si>
  <si>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</si>
  <si>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</si>
  <si>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</si>
  <si>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</si>
  <si>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</si>
  <si>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</si>
  <si>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</si>
  <si>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</si>
  <si>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</si>
  <si>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</si>
  <si>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</si>
  <si>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</si>
  <si>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</si>
  <si>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</si>
  <si>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</si>
  <si>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</si>
  <si>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</si>
  <si>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</si>
  <si>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</si>
  <si>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</si>
  <si>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</si>
  <si>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</si>
  <si>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</si>
  <si>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</si>
  <si>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</si>
  <si>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</si>
  <si>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</si>
  <si>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</si>
  <si>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</si>
  <si>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</si>
  <si>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</si>
  <si>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</si>
  <si>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</si>
  <si>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</si>
  <si>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</si>
  <si>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</si>
  <si>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</si>
  <si>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</si>
  <si>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</si>
  <si>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</si>
  <si>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</si>
  <si>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</si>
  <si>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</si>
  <si>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</si>
  <si>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</si>
  <si>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</si>
  <si>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</si>
  <si>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</si>
  <si>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</si>
  <si>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</si>
  <si>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</si>
  <si>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</si>
  <si>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</si>
  <si>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</si>
  <si>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</si>
  <si>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</si>
  <si>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</si>
  <si>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</si>
  <si>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</si>
  <si>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</si>
  <si>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</si>
  <si>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</si>
  <si>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</si>
  <si>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</si>
  <si>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</si>
  <si>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</si>
  <si>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</si>
  <si>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</si>
  <si>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</si>
  <si>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</si>
  <si>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</si>
  <si>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</si>
  <si>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</si>
  <si>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</si>
  <si>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</si>
  <si>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</si>
  <si>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</si>
  <si>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</si>
  <si>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</si>
  <si>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</si>
  <si>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</si>
  <si>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</si>
  <si>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</si>
  <si>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</si>
  <si>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</si>
  <si>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</si>
  <si>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</si>
  <si>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</si>
  <si>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</si>
  <si>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</si>
  <si>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</si>
  <si>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</si>
  <si>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</si>
  <si>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</si>
  <si>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</si>
  <si>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</si>
  <si>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</si>
  <si>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</si>
  <si>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</si>
  <si>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</si>
  <si>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</si>
  <si>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</si>
  <si>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</si>
  <si>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</si>
  <si>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</si>
  <si>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</si>
  <si>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</si>
  <si>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</si>
  <si>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</si>
  <si>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</si>
  <si>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</si>
  <si>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</si>
  <si>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</si>
  <si>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</si>
  <si>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</si>
  <si>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</si>
  <si>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</si>
  <si>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</si>
  <si>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</si>
  <si>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</si>
  <si>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</si>
  <si>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</si>
  <si>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</si>
  <si>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</si>
  <si>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</si>
  <si>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</si>
  <si>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</si>
  <si>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</si>
  <si>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</si>
  <si>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</si>
  <si>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</si>
  <si>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</si>
  <si>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</si>
  <si>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</si>
  <si>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</si>
  <si>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</si>
  <si>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</si>
  <si>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</si>
  <si>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</si>
  <si>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</si>
  <si>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</si>
  <si>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</si>
  <si>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</si>
  <si>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</si>
  <si>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</si>
  <si>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</si>
  <si>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</si>
  <si>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</si>
  <si>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</si>
  <si>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</si>
  <si>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</si>
  <si>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</si>
  <si>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</si>
  <si>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</si>
  <si>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</si>
  <si>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</si>
  <si>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</si>
  <si>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</si>
  <si>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</si>
  <si>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</si>
  <si>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</si>
  <si>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</si>
  <si>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</si>
  <si>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</si>
  <si>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</si>
  <si>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</si>
  <si>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</si>
  <si>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</si>
  <si>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</si>
  <si>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</si>
  <si>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</si>
  <si>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</si>
  <si>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</si>
  <si>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</si>
  <si>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</si>
  <si>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</si>
  <si>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</si>
  <si>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</si>
  <si>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</si>
  <si>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</si>
  <si>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</si>
  <si>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</si>
  <si>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</si>
  <si>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</si>
  <si>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</si>
  <si>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</si>
  <si>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</si>
  <si>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</si>
  <si>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</si>
  <si>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</si>
  <si>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</si>
  <si>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</si>
  <si>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</si>
  <si>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</si>
  <si>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</si>
  <si>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</si>
  <si>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</si>
  <si>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</si>
  <si>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</si>
  <si>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</si>
  <si>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</si>
  <si>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</si>
  <si>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</si>
  <si>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</si>
  <si>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</si>
  <si>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</si>
  <si>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</si>
  <si>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</si>
  <si>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</si>
  <si>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</si>
  <si>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</si>
  <si>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</si>
  <si>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</si>
  <si>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</si>
  <si>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</si>
  <si>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</si>
  <si>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</si>
  <si>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</si>
  <si>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</si>
  <si>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</si>
  <si>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</si>
  <si>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</si>
  <si>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</si>
  <si>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</si>
  <si>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</si>
  <si>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</si>
  <si>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</si>
  <si>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</si>
  <si>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</si>
  <si>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</si>
  <si>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</si>
  <si>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</si>
  <si>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</si>
  <si>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</si>
  <si>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</si>
  <si>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</si>
  <si>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</si>
  <si>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</si>
  <si>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</si>
  <si>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</si>
  <si>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</si>
  <si>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</si>
  <si>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</si>
  <si>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</si>
  <si>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</si>
  <si>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</si>
  <si>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</si>
  <si>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</si>
  <si>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</si>
  <si>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</si>
  <si>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</si>
  <si>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</si>
  <si>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</si>
  <si>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</si>
  <si>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</si>
  <si>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</si>
  <si>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</si>
  <si>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</si>
  <si>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</si>
  <si>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</si>
  <si>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</si>
  <si>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</si>
  <si>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</si>
  <si>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</si>
  <si>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</si>
  <si>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</si>
  <si>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</si>
  <si>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</si>
  <si>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</si>
  <si>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</si>
  <si>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</si>
  <si>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</si>
  <si>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</si>
  <si>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</si>
  <si>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</si>
  <si>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</si>
  <si>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</si>
  <si>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</si>
  <si>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</si>
  <si>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</si>
  <si>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</si>
  <si>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</si>
  <si>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</si>
  <si>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</si>
  <si>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</si>
  <si>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</si>
  <si>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</si>
  <si>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</si>
  <si>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</si>
  <si>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</si>
  <si>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</si>
  <si>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</si>
  <si>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</si>
  <si>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</si>
  <si>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</si>
  <si>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</si>
  <si>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</si>
  <si>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</si>
  <si>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</si>
  <si>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</si>
  <si>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</si>
  <si>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</si>
  <si>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</si>
  <si>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</si>
  <si>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</si>
  <si>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</si>
  <si>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</si>
  <si>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</si>
  <si>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</si>
  <si>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</si>
  <si>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</si>
  <si>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</si>
  <si>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</si>
  <si>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</si>
  <si>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</si>
  <si>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</si>
  <si>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</si>
  <si>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</si>
  <si>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</si>
  <si>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</si>
  <si>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</si>
  <si>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</si>
  <si>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</si>
  <si>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</si>
  <si>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</si>
  <si>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</si>
  <si>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</si>
  <si>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</si>
  <si>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</si>
  <si>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</si>
  <si>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</si>
  <si>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</si>
  <si>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</si>
  <si>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</si>
  <si>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</si>
  <si>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</si>
  <si>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</si>
  <si>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</si>
  <si>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</si>
  <si>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</si>
  <si>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</si>
  <si>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</si>
  <si>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</si>
  <si>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</si>
  <si>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</si>
  <si>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</si>
  <si>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</si>
  <si>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</si>
  <si>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</si>
  <si>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</si>
  <si>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</si>
  <si>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</si>
  <si>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</si>
  <si>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</si>
  <si>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</si>
  <si>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</si>
  <si>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</si>
  <si>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</si>
  <si>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</si>
  <si>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</si>
  <si>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</si>
  <si>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</si>
  <si>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</si>
  <si>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</si>
  <si>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</si>
  <si>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</si>
  <si>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</si>
  <si>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</si>
  <si>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</si>
  <si>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</si>
  <si>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</si>
  <si>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</si>
  <si>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</si>
  <si>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</si>
  <si>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</si>
  <si>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</si>
  <si>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</si>
  <si>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</si>
  <si>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</si>
  <si>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</si>
  <si>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</si>
  <si>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</si>
  <si>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</si>
  <si>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</si>
  <si>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</si>
  <si>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</si>
  <si>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</si>
  <si>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</si>
  <si>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</si>
  <si>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</si>
  <si>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</si>
  <si>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</si>
  <si>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</si>
  <si>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</si>
  <si>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</si>
  <si>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</si>
  <si>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</si>
  <si>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</si>
  <si>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</si>
  <si>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</si>
  <si>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</si>
  <si>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</si>
  <si>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</si>
  <si>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</si>
  <si>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</si>
  <si>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</si>
  <si>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</si>
  <si>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</si>
  <si>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</si>
  <si>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</si>
  <si>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</si>
  <si>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</si>
  <si>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</si>
  <si>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</si>
  <si>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</si>
  <si>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</si>
  <si>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</si>
  <si>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</si>
  <si>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</si>
  <si>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</si>
  <si>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</si>
  <si>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</si>
  <si>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</si>
  <si>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</si>
  <si>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</si>
  <si>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</si>
  <si>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</si>
  <si>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</si>
  <si>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</si>
  <si>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</si>
  <si>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</si>
  <si>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</si>
  <si>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</si>
  <si>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</si>
  <si>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</si>
  <si>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</si>
  <si>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</si>
  <si>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</si>
  <si>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</si>
  <si>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</si>
  <si>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</si>
  <si>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</si>
  <si>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</si>
  <si>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</si>
  <si>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</si>
  <si>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</si>
  <si>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</si>
  <si>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</si>
  <si>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</si>
  <si>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</si>
  <si>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</si>
  <si>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</si>
  <si>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</si>
  <si>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</si>
  <si>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</si>
  <si>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</si>
  <si>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</si>
  <si>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</si>
  <si>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</si>
  <si>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</si>
  <si>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</si>
  <si>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</si>
  <si>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</si>
  <si>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</si>
  <si>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</si>
  <si>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</si>
  <si>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</si>
  <si>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</si>
  <si>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</si>
  <si>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</si>
  <si>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</si>
  <si>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</si>
  <si>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</si>
  <si>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</si>
  <si>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</si>
  <si>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</si>
  <si>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</si>
  <si>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</si>
  <si>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</si>
  <si>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</si>
  <si>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</si>
  <si>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</si>
  <si>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</si>
  <si>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</si>
  <si>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</si>
  <si>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</si>
  <si>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</si>
  <si>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</si>
  <si>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</si>
  <si>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</si>
  <si>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</si>
  <si>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</si>
  <si>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</si>
  <si>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</si>
  <si>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</si>
  <si>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</si>
  <si>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</si>
  <si>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</si>
  <si>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</si>
  <si>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</si>
  <si>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</si>
  <si>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</si>
  <si>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</si>
  <si>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</si>
  <si>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</si>
  <si>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</si>
  <si>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</si>
  <si>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</si>
  <si>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</si>
  <si>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</si>
  <si>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</si>
  <si>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</si>
  <si>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</si>
  <si>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</si>
  <si>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</si>
  <si>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</si>
  <si>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</si>
  <si>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</si>
  <si>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</si>
  <si>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</si>
  <si>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</si>
  <si>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</si>
  <si>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</si>
  <si>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</si>
  <si>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</si>
  <si>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</si>
  <si>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</si>
  <si>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</si>
  <si>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</si>
  <si>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</si>
  <si>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</si>
  <si>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</si>
  <si>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</si>
  <si>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</si>
  <si>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</si>
  <si>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</si>
  <si>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</si>
  <si>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</si>
  <si>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</si>
  <si>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</si>
  <si>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</si>
  <si>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</si>
  <si>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</si>
  <si>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</si>
  <si>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</si>
  <si>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</si>
  <si>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</si>
  <si>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</si>
  <si>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</si>
  <si>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</si>
  <si>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</si>
  <si>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</si>
  <si>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</si>
  <si>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</si>
  <si>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</si>
  <si>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</si>
  <si>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</si>
  <si>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</si>
  <si>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</si>
  <si>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</si>
  <si>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</si>
  <si>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</si>
  <si>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</si>
  <si>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</si>
  <si>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</si>
  <si>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</si>
  <si>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</si>
  <si>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</si>
  <si>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</si>
  <si>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</si>
  <si>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</si>
  <si>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</si>
  <si>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</si>
  <si>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</si>
  <si>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</si>
  <si>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</si>
  <si>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</si>
  <si>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</si>
  <si>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</si>
  <si>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</si>
  <si>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</si>
  <si>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</si>
  <si>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</si>
  <si>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</si>
  <si>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</si>
  <si>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</si>
  <si>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</si>
  <si>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</si>
  <si>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</si>
  <si>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</si>
  <si>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</si>
  <si>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</si>
  <si>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</si>
  <si>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</si>
  <si>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</si>
  <si>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</si>
  <si>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</si>
  <si>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</si>
  <si>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</si>
  <si>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</si>
  <si>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</si>
  <si>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</si>
  <si>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</si>
  <si>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</si>
  <si>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</si>
  <si>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</si>
  <si>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</si>
  <si>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</si>
  <si>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</si>
  <si>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</si>
  <si>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</si>
  <si>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</si>
  <si>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</si>
  <si>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</si>
  <si>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</si>
  <si>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</si>
  <si>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</si>
  <si>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</si>
  <si>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</si>
  <si>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</si>
  <si>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</si>
  <si>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</si>
  <si>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</si>
  <si>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</si>
  <si>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</si>
  <si>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</si>
  <si>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</si>
  <si>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</si>
  <si>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</si>
  <si>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</si>
  <si>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</si>
  <si>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</si>
  <si>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</si>
  <si>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</si>
  <si>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</si>
  <si>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</si>
  <si>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</si>
  <si>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</si>
  <si>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</si>
  <si>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</si>
  <si>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</si>
  <si>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</si>
  <si>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</si>
  <si>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</si>
  <si>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</si>
  <si>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</si>
  <si>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</si>
  <si>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</si>
  <si>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</si>
  <si>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</si>
  <si>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</si>
  <si>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</si>
  <si>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</si>
  <si>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</si>
  <si>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</si>
  <si>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</si>
  <si>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</si>
  <si>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</si>
  <si>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</si>
  <si>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</si>
  <si>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</si>
  <si>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</si>
  <si>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</si>
  <si>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</si>
  <si>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</si>
  <si>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</si>
  <si>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</si>
  <si>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</si>
  <si>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</si>
  <si>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</si>
  <si>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</si>
  <si>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</si>
  <si>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</si>
  <si>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</si>
  <si>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</si>
  <si>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</si>
  <si>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</si>
  <si>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</si>
  <si>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</si>
  <si>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</si>
  <si>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</si>
  <si>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</si>
  <si>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</si>
  <si>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</si>
  <si>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</si>
  <si>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</si>
  <si>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</si>
  <si>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</si>
  <si>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</si>
  <si>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</si>
  <si>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</si>
  <si>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</si>
  <si>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</si>
  <si>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</si>
  <si>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</si>
  <si>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</si>
  <si>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</si>
  <si>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</si>
  <si>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</si>
  <si>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</si>
  <si>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</si>
  <si>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</si>
  <si>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</si>
  <si>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</si>
  <si>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</si>
  <si>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</si>
  <si>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</si>
  <si>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</si>
  <si>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</si>
  <si>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</si>
  <si>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</si>
  <si>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</si>
  <si>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</si>
  <si>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</si>
  <si>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</si>
  <si>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</si>
  <si>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</si>
  <si>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</si>
  <si>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</si>
  <si>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</si>
  <si>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</si>
  <si>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</si>
  <si>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</si>
  <si>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</si>
  <si>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</si>
  <si>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</si>
  <si>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</si>
  <si>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</si>
  <si>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</si>
  <si>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</si>
  <si>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</si>
  <si>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</si>
  <si>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</si>
  <si>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</si>
  <si>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</si>
  <si>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</si>
  <si>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</si>
  <si>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</si>
  <si>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</si>
  <si>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</si>
  <si>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</si>
  <si>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</si>
  <si>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</si>
  <si>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</si>
  <si>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</si>
  <si>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</si>
  <si>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</si>
  <si>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</si>
  <si>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</si>
  <si>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</si>
  <si>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</si>
  <si>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</si>
  <si>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</si>
  <si>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</si>
  <si>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</si>
  <si>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</si>
  <si>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</si>
  <si>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</si>
  <si>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</si>
  <si>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</si>
  <si>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</si>
  <si>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</si>
  <si>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</si>
  <si>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</si>
  <si>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</si>
  <si>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</si>
  <si>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</si>
  <si>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</si>
  <si>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</si>
  <si>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</si>
  <si>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</si>
  <si>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</si>
  <si>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</si>
  <si>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</si>
  <si>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</si>
  <si>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</si>
  <si>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</si>
  <si>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</si>
  <si>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</si>
  <si>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</si>
  <si>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</si>
  <si>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</si>
  <si>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</si>
  <si>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</si>
  <si>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</si>
  <si>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</si>
  <si>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</si>
  <si>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</si>
  <si>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</si>
  <si>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</si>
  <si>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</si>
  <si>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</si>
  <si>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</si>
  <si>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</si>
  <si>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</si>
  <si>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</si>
  <si>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</si>
  <si>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</si>
  <si>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</si>
  <si>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</si>
  <si>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</si>
  <si>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</si>
  <si>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</si>
  <si>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</si>
  <si>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</si>
  <si>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</si>
  <si>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</si>
  <si>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</si>
  <si>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</si>
  <si>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</si>
  <si>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</si>
  <si>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</si>
  <si>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</si>
  <si>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</si>
  <si>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</si>
  <si>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</si>
  <si>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</si>
  <si>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</si>
  <si>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</si>
  <si>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</si>
  <si>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</si>
  <si>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</si>
  <si>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</si>
  <si>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</si>
  <si>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</si>
  <si>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</si>
  <si>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</si>
  <si>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</si>
  <si>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</si>
  <si>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</si>
  <si>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</si>
  <si>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</si>
  <si>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</si>
  <si>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</si>
  <si>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</si>
  <si>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</si>
  <si>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</si>
  <si>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</si>
  <si>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</si>
  <si>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</si>
  <si>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</si>
  <si>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</si>
  <si>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</si>
  <si>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</si>
  <si>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</si>
  <si>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</si>
  <si>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</si>
  <si>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</si>
  <si>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</si>
  <si>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</si>
  <si>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</si>
  <si>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</si>
  <si>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</si>
  <si>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</si>
  <si>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</si>
  <si>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</si>
  <si>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</si>
  <si>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</si>
  <si>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</si>
  <si>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</si>
  <si>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</si>
  <si>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</si>
  <si>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</si>
  <si>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</si>
  <si>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</si>
  <si>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</si>
  <si>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</si>
  <si>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</si>
  <si>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</si>
  <si>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</si>
  <si>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</si>
  <si>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</si>
  <si>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</si>
  <si>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</si>
  <si>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</si>
  <si>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</si>
  <si>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</si>
  <si>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</si>
  <si>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</si>
  <si>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</si>
  <si>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</si>
  <si>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</si>
  <si>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</si>
  <si>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</si>
  <si>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</si>
  <si>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</si>
  <si>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</si>
  <si>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</si>
  <si>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</si>
  <si>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</si>
  <si>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</si>
  <si>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</si>
  <si>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</si>
  <si>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</si>
  <si>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</si>
  <si>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</si>
  <si>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</si>
  <si>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</si>
  <si>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</si>
  <si>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</si>
  <si>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</si>
  <si>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</si>
  <si>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</si>
  <si>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</si>
  <si>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</si>
  <si>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</si>
  <si>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</si>
  <si>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</si>
  <si>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</si>
  <si>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</si>
  <si>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</si>
  <si>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</si>
  <si>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</si>
  <si>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</si>
  <si>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</si>
  <si>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</si>
  <si>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</si>
  <si>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</si>
  <si>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</si>
  <si>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</si>
  <si>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</si>
  <si>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</si>
  <si>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</si>
  <si>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</si>
  <si>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</si>
  <si>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</si>
  <si>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</si>
  <si>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</si>
  <si>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</si>
  <si>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</si>
  <si>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</si>
  <si>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</si>
  <si>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</si>
  <si>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</si>
  <si>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</si>
  <si>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</si>
  <si>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</si>
  <si>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</si>
  <si>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</si>
  <si>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</si>
  <si>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</si>
  <si>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</si>
  <si>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</si>
  <si>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</si>
  <si>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</si>
  <si>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</si>
  <si>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</si>
  <si>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</si>
  <si>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</si>
  <si>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</si>
  <si>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</si>
  <si>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</si>
  <si>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</si>
  <si>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</si>
  <si>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</si>
  <si>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</si>
  <si>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</si>
  <si>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</si>
  <si>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</si>
  <si>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</si>
  <si>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</si>
  <si>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</si>
  <si>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</si>
  <si>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</si>
  <si>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</si>
  <si>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</si>
  <si>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</si>
  <si>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</si>
  <si>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</si>
  <si>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</si>
  <si>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</si>
  <si>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</si>
  <si>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</si>
  <si>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</si>
  <si>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</si>
  <si>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</si>
  <si>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</si>
  <si>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</si>
  <si>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</si>
  <si>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</si>
  <si>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</si>
  <si>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</si>
  <si>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</si>
  <si>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</si>
  <si>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</si>
  <si>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</si>
  <si>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</si>
  <si>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</si>
  <si>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</si>
  <si>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</si>
  <si>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</si>
  <si>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</si>
  <si>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</si>
  <si>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</si>
  <si>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</si>
  <si>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</si>
  <si>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</si>
  <si>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</si>
  <si>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</si>
  <si>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</si>
  <si>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</si>
  <si>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</si>
  <si>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</si>
  <si>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</si>
  <si>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</si>
  <si>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</si>
  <si>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</si>
  <si>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</si>
  <si>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</si>
  <si>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</si>
  <si>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</si>
  <si>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</si>
  <si>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</si>
  <si>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</si>
  <si>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</si>
  <si>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</si>
  <si>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</si>
  <si>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</si>
  <si>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</si>
  <si>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</si>
  <si>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</si>
  <si>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</si>
  <si>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</si>
  <si>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</si>
  <si>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</si>
  <si>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</si>
  <si>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</si>
  <si>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</si>
  <si>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</si>
  <si>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</si>
  <si>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</si>
  <si>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</si>
  <si>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</si>
  <si>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</si>
  <si>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</si>
  <si>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</si>
  <si>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</si>
  <si>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</si>
  <si>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</si>
  <si>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</si>
  <si>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</si>
  <si>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</si>
  <si>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</si>
  <si>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</si>
  <si>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</si>
  <si>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</si>
  <si>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</si>
  <si>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</si>
  <si>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</si>
  <si>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</si>
  <si>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</si>
  <si>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</si>
  <si>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</si>
  <si>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</si>
  <si>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</si>
  <si>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</si>
  <si>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</si>
  <si>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</si>
  <si>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</si>
  <si>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</si>
  <si>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</si>
  <si>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</si>
  <si>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</si>
  <si>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</si>
  <si>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</si>
  <si>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</si>
  <si>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</si>
  <si>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</si>
  <si>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</si>
  <si>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</si>
  <si>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</si>
  <si>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</si>
  <si>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</si>
  <si>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</si>
  <si>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</si>
  <si>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</si>
  <si>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</si>
  <si>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</si>
  <si>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</si>
  <si>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</si>
  <si>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</si>
  <si>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</si>
  <si>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</si>
  <si>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</si>
  <si>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</si>
  <si>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</si>
  <si>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</si>
  <si>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</si>
  <si>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</si>
  <si>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</si>
  <si>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</si>
  <si>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</si>
  <si>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</si>
  <si>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</si>
  <si>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</si>
  <si>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</si>
  <si>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</si>
  <si>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</si>
  <si>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</si>
  <si>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</si>
  <si>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</si>
  <si>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</si>
  <si>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</si>
  <si>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</si>
  <si>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</si>
  <si>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</si>
  <si>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</si>
  <si>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</si>
  <si>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</si>
  <si>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</si>
  <si>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</si>
  <si>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</si>
  <si>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</si>
  <si>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</si>
  <si>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</si>
  <si>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</si>
  <si>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</si>
  <si>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</si>
  <si>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</si>
  <si>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</si>
  <si>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</si>
  <si>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</si>
  <si>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</si>
  <si>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</si>
  <si>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</si>
  <si>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</si>
  <si>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</si>
  <si>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</si>
  <si>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</si>
  <si>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</si>
  <si>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</si>
  <si>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</si>
  <si>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</si>
  <si>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</si>
  <si>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</si>
  <si>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</si>
  <si>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</si>
  <si>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</si>
  <si>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</si>
  <si>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</si>
  <si>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</si>
  <si>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</si>
  <si>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</si>
  <si>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</si>
  <si>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</si>
  <si>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</si>
  <si>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</si>
  <si>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</si>
  <si>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</si>
  <si>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</si>
  <si>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</si>
  <si>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</si>
  <si>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</si>
  <si>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</si>
  <si>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</si>
  <si>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</si>
  <si>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</si>
  <si>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</si>
  <si>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</si>
  <si>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</si>
  <si>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</si>
  <si>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</si>
  <si>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</si>
  <si>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</si>
  <si>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</si>
  <si>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</si>
  <si>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</si>
  <si>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</si>
  <si>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</si>
  <si>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</si>
  <si>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</si>
  <si>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</si>
  <si>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</si>
  <si>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</si>
  <si>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</si>
  <si>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</si>
  <si>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</si>
  <si>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</si>
  <si>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</si>
  <si>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</si>
  <si>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</si>
  <si>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</si>
  <si>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</si>
  <si>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</si>
  <si>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</si>
  <si>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</si>
  <si>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</si>
  <si>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</si>
  <si>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</si>
  <si>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</si>
  <si>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</si>
  <si>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</si>
  <si>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</si>
  <si>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</si>
  <si>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</si>
  <si>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</si>
  <si>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</si>
  <si>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</si>
  <si>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</si>
  <si>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</si>
  <si>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</si>
  <si>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</si>
  <si>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</si>
  <si>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</si>
  <si>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</si>
  <si>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</si>
  <si>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</si>
  <si>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</si>
  <si>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</si>
  <si>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</si>
  <si>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</si>
  <si>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</si>
  <si>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</si>
  <si>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</si>
  <si>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</si>
  <si>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</si>
  <si>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</si>
  <si>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</si>
  <si>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</si>
  <si>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</si>
  <si>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</si>
  <si>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</si>
  <si>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</si>
  <si>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</si>
  <si>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</si>
  <si>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</si>
  <si>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</si>
  <si>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</si>
  <si>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</si>
  <si>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</si>
  <si>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</si>
  <si>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</si>
  <si>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</si>
  <si>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</si>
  <si>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</si>
  <si>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</si>
  <si>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</si>
  <si>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</si>
  <si>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</si>
  <si>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</si>
  <si>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</si>
  <si>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</si>
  <si>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</si>
  <si>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</si>
  <si>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</si>
  <si>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</si>
  <si>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</si>
  <si>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</si>
  <si>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</si>
  <si>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</si>
  <si>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</si>
  <si>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</si>
  <si>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</si>
  <si>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</si>
  <si>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</si>
  <si>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</si>
  <si>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</si>
  <si>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</si>
  <si>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</si>
  <si>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</si>
  <si>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</si>
  <si>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</si>
  <si>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</si>
  <si>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</si>
  <si>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</si>
  <si>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</si>
  <si>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</si>
  <si>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</si>
  <si>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</si>
  <si>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</si>
  <si>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</si>
  <si>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</si>
  <si>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</si>
  <si>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</si>
  <si>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</si>
  <si>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</si>
  <si>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</si>
  <si>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</si>
  <si>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</si>
  <si>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</si>
  <si>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</si>
  <si>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</si>
  <si>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</si>
  <si>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</si>
  <si>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</si>
  <si>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</si>
  <si>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</si>
  <si>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</si>
  <si>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</si>
  <si>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</si>
  <si>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</si>
  <si>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</si>
  <si>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</si>
  <si>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</si>
  <si>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</si>
  <si>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</si>
  <si>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</si>
  <si>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</si>
  <si>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</si>
  <si>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</si>
  <si>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</si>
  <si>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</si>
  <si>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</si>
  <si>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</si>
  <si>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</si>
  <si>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</si>
  <si>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</si>
  <si>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</si>
  <si>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</si>
  <si>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</si>
  <si>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</si>
  <si>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</si>
  <si>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</si>
  <si>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</si>
  <si>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</si>
  <si>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</si>
  <si>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</si>
  <si>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</si>
  <si>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</si>
  <si>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</si>
  <si>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</si>
  <si>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</si>
  <si>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</si>
  <si>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</si>
  <si>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</si>
  <si>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</si>
  <si>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</si>
  <si>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</si>
  <si>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</si>
  <si>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</si>
  <si>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</si>
  <si>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</si>
  <si>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</si>
  <si>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</si>
  <si>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</si>
  <si>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</si>
  <si>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</si>
  <si>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</si>
  <si>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</si>
  <si>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</si>
  <si>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</si>
  <si>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</si>
  <si>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</si>
  <si>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</si>
  <si>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</si>
  <si>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</si>
  <si>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</si>
  <si>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</si>
  <si>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</si>
  <si>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</si>
  <si>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</si>
  <si>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</si>
  <si>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</si>
  <si>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</si>
  <si>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</si>
  <si>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</si>
  <si>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</si>
  <si>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</si>
  <si>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</si>
  <si>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</si>
  <si>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</si>
  <si>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</si>
  <si>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</si>
  <si>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</si>
  <si>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</si>
  <si>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</si>
  <si>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</si>
  <si>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</si>
  <si>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</si>
  <si>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</si>
  <si>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</si>
  <si>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</si>
  <si>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</si>
  <si>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</si>
  <si>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</si>
  <si>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</si>
  <si>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</si>
  <si>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</si>
  <si>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</si>
  <si>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</si>
  <si>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</si>
  <si>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</si>
  <si>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</si>
  <si>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</si>
  <si>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</si>
  <si>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</si>
  <si>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</si>
  <si>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</si>
  <si>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</si>
  <si>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</si>
  <si>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</si>
  <si>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</si>
  <si>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</si>
  <si>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</si>
  <si>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</si>
  <si>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</si>
  <si>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</si>
  <si>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</si>
  <si>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</si>
  <si>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</si>
  <si>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</si>
  <si>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</si>
  <si>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</si>
  <si>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</si>
  <si>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</si>
  <si>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</si>
  <si>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</si>
  <si>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</si>
  <si>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</si>
  <si>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</si>
  <si>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</si>
  <si>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</si>
  <si>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</si>
  <si>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</si>
  <si>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</si>
  <si>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</si>
  <si>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</si>
  <si>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</si>
  <si>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</si>
  <si>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</si>
  <si>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</si>
  <si>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</si>
  <si>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</si>
  <si>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</si>
  <si>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</si>
  <si>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</si>
  <si>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</si>
  <si>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</si>
  <si>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</si>
  <si>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</si>
  <si>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</si>
  <si>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</si>
  <si>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</si>
  <si>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</si>
  <si>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</si>
  <si>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</si>
  <si>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</si>
  <si>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</si>
  <si>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</si>
  <si>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</si>
  <si>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</si>
  <si>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</si>
  <si>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</si>
  <si>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</si>
  <si>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</si>
  <si>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</si>
  <si>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</si>
  <si>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</si>
  <si>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</si>
  <si>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</si>
  <si>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</si>
  <si>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</si>
  <si>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</si>
  <si>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</si>
  <si>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</si>
  <si>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</si>
  <si>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</si>
  <si>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</si>
  <si>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</si>
  <si>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</si>
  <si>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</si>
  <si>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</si>
  <si>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</si>
  <si>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</si>
  <si>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</si>
  <si>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</si>
  <si>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</si>
  <si>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</si>
  <si>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</si>
  <si>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</si>
  <si>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</si>
  <si>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</si>
  <si>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</si>
  <si>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</si>
  <si>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</si>
  <si>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</si>
  <si>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</si>
  <si>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</si>
  <si>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</si>
  <si>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</si>
  <si>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</si>
  <si>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</si>
  <si>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</si>
  <si>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</si>
  <si>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</si>
  <si>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</si>
  <si>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</si>
  <si>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</si>
  <si>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</si>
  <si>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</si>
  <si>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</si>
  <si>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</si>
  <si>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</si>
  <si>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</si>
  <si>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</si>
  <si>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</si>
  <si>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</si>
  <si>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</si>
  <si>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</si>
  <si>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</si>
  <si>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</si>
  <si>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</si>
  <si>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</si>
  <si>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</si>
  <si>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</si>
  <si>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</si>
  <si>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</si>
  <si>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</si>
  <si>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</si>
  <si>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</si>
  <si>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</si>
  <si>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</si>
  <si>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</si>
  <si>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</si>
  <si>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</si>
  <si>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</si>
  <si>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</si>
  <si>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</si>
  <si>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</si>
  <si>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</si>
  <si>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</si>
  <si>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</si>
  <si>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</si>
  <si>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</si>
  <si>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</si>
  <si>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</si>
  <si>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</si>
  <si>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</si>
  <si>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</si>
  <si>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</si>
  <si>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</si>
  <si>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</si>
  <si>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</si>
  <si>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</si>
  <si>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</si>
  <si>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</si>
  <si>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</si>
  <si>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</si>
  <si>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</si>
  <si>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</si>
  <si>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</si>
  <si>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</si>
  <si>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</si>
  <si>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</si>
  <si>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</si>
  <si>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</si>
  <si>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</si>
  <si>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</si>
  <si>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</si>
  <si>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</si>
  <si>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</si>
  <si>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</si>
  <si>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</si>
  <si>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</si>
  <si>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</si>
  <si>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</si>
  <si>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</si>
  <si>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</si>
  <si>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</si>
  <si>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</si>
  <si>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</si>
  <si>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</si>
  <si>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</si>
  <si>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</si>
  <si>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</si>
  <si>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</si>
  <si>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</si>
  <si>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</si>
  <si>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</si>
  <si>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</si>
  <si>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</si>
  <si>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</si>
  <si>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</si>
  <si>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</si>
  <si>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</si>
  <si>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</si>
  <si>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</si>
  <si>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</si>
  <si>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</si>
  <si>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</si>
  <si>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</si>
  <si>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</si>
  <si>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</si>
  <si>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</si>
  <si>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</si>
  <si>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</si>
  <si>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</si>
  <si>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</si>
  <si>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</si>
  <si>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</si>
  <si>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</si>
  <si>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</si>
  <si>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</si>
  <si>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</si>
  <si>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</si>
  <si>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</si>
  <si>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</si>
  <si>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</si>
  <si>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</si>
  <si>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</si>
  <si>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</si>
  <si>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</si>
  <si>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</si>
  <si>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</si>
  <si>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</si>
  <si>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</si>
  <si>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</si>
  <si>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</si>
  <si>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</si>
  <si>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</si>
  <si>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</si>
  <si>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</si>
  <si>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</si>
  <si>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</si>
  <si>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</si>
  <si>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</si>
  <si>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</si>
  <si>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</si>
  <si>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</si>
  <si>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</si>
  <si>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</si>
  <si>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</si>
  <si>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</si>
  <si>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</si>
  <si>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</si>
  <si>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</si>
  <si>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</si>
  <si>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</si>
  <si>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</si>
  <si>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</si>
  <si>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</si>
  <si>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</si>
  <si>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</si>
  <si>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</si>
  <si>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</si>
  <si>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</si>
  <si>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</si>
  <si>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</si>
  <si>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</si>
  <si>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</si>
  <si>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</si>
  <si>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</si>
  <si>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</si>
  <si>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</si>
  <si>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</si>
  <si>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</si>
  <si>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</si>
  <si>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</si>
  <si>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</si>
  <si>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</si>
  <si>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</si>
  <si>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</si>
  <si>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</si>
  <si>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</si>
  <si>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</si>
  <si>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</si>
  <si>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</si>
  <si>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</si>
  <si>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</si>
  <si>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</si>
  <si>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</si>
  <si>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</si>
  <si>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</si>
  <si>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</si>
  <si>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</si>
  <si>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</si>
  <si>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</si>
  <si>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</si>
  <si>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</si>
  <si>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</si>
  <si>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</si>
  <si>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</si>
  <si>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</si>
  <si>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</si>
  <si>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</si>
  <si>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</si>
  <si>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</si>
  <si>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</si>
  <si>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</si>
  <si>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</si>
  <si>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</si>
  <si>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</si>
  <si>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</si>
  <si>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</si>
  <si>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</si>
  <si>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</si>
  <si>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</si>
  <si>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</si>
  <si>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</si>
  <si>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</si>
  <si>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</si>
  <si>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</si>
  <si>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</si>
  <si>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</si>
  <si>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</si>
  <si>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</si>
  <si>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</si>
  <si>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</si>
  <si>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</si>
  <si>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</si>
  <si>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</si>
  <si>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</si>
  <si>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</si>
  <si>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</si>
  <si>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</si>
  <si>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</si>
  <si>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</si>
  <si>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</si>
  <si>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</si>
  <si>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</si>
  <si>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</si>
  <si>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</si>
  <si>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</si>
  <si>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</si>
  <si>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</si>
  <si>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</si>
  <si>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</si>
  <si>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</si>
  <si>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</si>
  <si>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</si>
  <si>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</si>
  <si>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</si>
  <si>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</si>
  <si>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</si>
  <si>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</si>
  <si>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</si>
  <si>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</si>
  <si>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</si>
  <si>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</si>
  <si>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</si>
  <si>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</si>
  <si>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</si>
  <si>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</si>
  <si>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</si>
  <si>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</si>
  <si>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</si>
  <si>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</si>
  <si>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</si>
  <si>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</si>
  <si>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</si>
  <si>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</si>
  <si>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</si>
  <si>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</si>
  <si>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</si>
  <si>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</si>
  <si>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</si>
  <si>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</si>
  <si>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</si>
  <si>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</si>
  <si>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</si>
  <si>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</si>
  <si>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</si>
  <si>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</si>
  <si>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</si>
  <si>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</si>
  <si>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</si>
  <si>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</si>
  <si>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</si>
  <si>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</si>
  <si>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</si>
  <si>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</si>
  <si>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</si>
  <si>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</si>
  <si>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</si>
  <si>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</si>
  <si>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</si>
  <si>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</si>
  <si>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</si>
  <si>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</si>
  <si>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</si>
  <si>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</si>
  <si>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</si>
  <si>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</si>
  <si>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</si>
  <si>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</si>
  <si>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</si>
  <si>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</si>
  <si>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</si>
  <si>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</si>
  <si>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</si>
  <si>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</si>
  <si>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</si>
  <si>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</si>
  <si>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</si>
  <si>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</si>
  <si>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</si>
  <si>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</si>
  <si>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</si>
  <si>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</si>
  <si>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</si>
  <si>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</si>
  <si>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</si>
  <si>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</si>
  <si>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</si>
  <si>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</si>
  <si>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</si>
  <si>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</si>
  <si>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</si>
  <si>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</si>
  <si>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</si>
  <si>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</si>
  <si>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</si>
  <si>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</si>
  <si>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</si>
  <si>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</si>
  <si>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</si>
  <si>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</si>
  <si>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</si>
  <si>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</si>
  <si>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</si>
  <si>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</si>
  <si>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</si>
  <si>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</si>
  <si>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</si>
  <si>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</si>
  <si>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</si>
  <si>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</si>
  <si>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</si>
  <si>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</si>
  <si>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</si>
  <si>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</si>
  <si>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</si>
  <si>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</si>
  <si>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</si>
  <si>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</si>
  <si>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</si>
  <si>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</si>
  <si>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</si>
  <si>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</si>
  <si>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</si>
  <si>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</si>
  <si>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</si>
  <si>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</si>
  <si>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</si>
  <si>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</si>
  <si>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</si>
  <si>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</si>
  <si>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</si>
  <si>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</si>
  <si>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</si>
  <si>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</si>
  <si>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</si>
  <si>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</si>
  <si>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</si>
  <si>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</si>
  <si>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</si>
  <si>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</si>
  <si>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</si>
  <si>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</si>
  <si>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</si>
  <si>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</si>
  <si>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</si>
  <si>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</si>
  <si>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</si>
  <si>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</si>
  <si>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</si>
  <si>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</si>
  <si>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</si>
  <si>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</si>
  <si>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</si>
  <si>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</si>
  <si>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</si>
  <si>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</si>
  <si>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</si>
  <si>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</si>
  <si>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</si>
  <si>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</si>
  <si>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</si>
  <si>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</si>
  <si>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</si>
  <si>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</si>
  <si>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</si>
  <si>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</si>
  <si>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</si>
  <si>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</si>
  <si>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</si>
  <si>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</si>
  <si>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</si>
  <si>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</si>
  <si>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</si>
  <si>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</si>
  <si>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</si>
  <si>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</si>
  <si>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</si>
  <si>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</si>
  <si>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</si>
  <si>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</si>
  <si>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</si>
  <si>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</si>
  <si>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</si>
  <si>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</si>
  <si>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</si>
  <si>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</si>
  <si>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</si>
  <si>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</si>
  <si>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</si>
  <si>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</si>
  <si>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</si>
  <si>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</si>
  <si>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</si>
  <si>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</si>
  <si>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</si>
  <si>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</si>
  <si>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</si>
  <si>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</si>
  <si>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</si>
  <si>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</si>
  <si>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</si>
  <si>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</si>
  <si>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</si>
  <si>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</si>
  <si>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</si>
  <si>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</si>
  <si>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</si>
  <si>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</si>
  <si>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</si>
  <si>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</si>
  <si>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</si>
  <si>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</si>
  <si>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</si>
  <si>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</si>
  <si>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</si>
  <si>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</si>
  <si>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</si>
  <si>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</si>
  <si>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</si>
  <si>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</si>
  <si>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</si>
  <si>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</si>
  <si>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</si>
  <si>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</si>
  <si>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</si>
  <si>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</si>
  <si>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</si>
  <si>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</si>
  <si>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</si>
  <si>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</si>
  <si>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</si>
  <si>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</si>
  <si>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</si>
  <si>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</si>
  <si>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</si>
  <si>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</si>
  <si>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</si>
  <si>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</si>
  <si>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</si>
  <si>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</si>
  <si>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</si>
  <si>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</si>
  <si>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</si>
  <si>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</si>
  <si>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</si>
  <si>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</si>
  <si>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</si>
  <si>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</si>
  <si>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</si>
  <si>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</si>
  <si>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</si>
  <si>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</si>
  <si>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</si>
  <si>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</si>
  <si>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</si>
  <si>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</si>
  <si>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</si>
  <si>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</si>
  <si>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</si>
  <si>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</si>
  <si>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</si>
  <si>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</si>
  <si>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</si>
  <si>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</si>
  <si>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</si>
  <si>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</si>
  <si>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</si>
  <si>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</si>
  <si>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</si>
  <si>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</si>
  <si>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</si>
  <si>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</si>
  <si>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</si>
  <si>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</si>
  <si>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</si>
  <si>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</si>
  <si>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</si>
  <si>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</si>
  <si>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</si>
  <si>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</si>
  <si>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</si>
  <si>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</si>
  <si>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</si>
  <si>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</si>
  <si>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</si>
  <si>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</si>
  <si>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</si>
  <si>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</si>
  <si>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</si>
  <si>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</si>
  <si>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</si>
  <si>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</si>
  <si>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</si>
  <si>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</si>
  <si>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</si>
  <si>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</si>
  <si>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</si>
  <si>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</si>
  <si>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</si>
  <si>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</si>
  <si>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</si>
  <si>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</si>
  <si>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</si>
  <si>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</si>
  <si>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</si>
  <si>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</si>
  <si>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</si>
  <si>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</si>
  <si>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</si>
  <si>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</si>
  <si>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</si>
  <si>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</si>
  <si>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</si>
  <si>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</si>
  <si>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</si>
  <si>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</si>
  <si>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</si>
  <si>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</si>
  <si>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</si>
  <si>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</si>
  <si>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</si>
  <si>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</si>
  <si>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</si>
  <si>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</si>
  <si>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</si>
  <si>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</si>
  <si>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</si>
  <si>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</si>
  <si>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</si>
  <si>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</si>
  <si>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</si>
  <si>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</si>
  <si>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</si>
  <si>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</si>
  <si>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</si>
  <si>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</si>
  <si>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</si>
  <si>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</si>
  <si>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</si>
  <si>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</si>
  <si>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</si>
  <si>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</si>
  <si>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</si>
  <si>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</si>
  <si>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</si>
  <si>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</si>
  <si>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</si>
  <si>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</si>
  <si>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</si>
  <si>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</si>
  <si>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</si>
  <si>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</si>
  <si>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</si>
  <si>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</si>
  <si>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</si>
  <si>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</si>
  <si>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</si>
  <si>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</si>
  <si>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</si>
  <si>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</si>
  <si>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</si>
  <si>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</si>
  <si>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</si>
  <si>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</si>
  <si>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</si>
  <si>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</si>
  <si>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</si>
  <si>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</si>
  <si>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</si>
  <si>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</si>
  <si>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</si>
  <si>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</si>
  <si>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</si>
  <si>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</si>
  <si>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</si>
  <si>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</si>
  <si>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</si>
  <si>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</si>
  <si>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</si>
  <si>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</si>
  <si>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</si>
  <si>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</si>
  <si>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</si>
  <si>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</si>
  <si>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</si>
  <si>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</si>
  <si>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</si>
  <si>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</si>
  <si>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</si>
  <si>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</si>
  <si>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</si>
  <si>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</si>
  <si>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</si>
  <si>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</si>
  <si>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</si>
  <si>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</si>
  <si>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</si>
  <si>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</si>
  <si>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</si>
  <si>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</si>
  <si>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</si>
  <si>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</si>
  <si>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</si>
  <si>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</si>
  <si>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</si>
  <si>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</si>
  <si>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</si>
  <si>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</si>
  <si>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</si>
  <si>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</si>
  <si>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</si>
  <si>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</si>
  <si>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</si>
  <si>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</si>
  <si>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</si>
  <si>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</si>
  <si>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</si>
  <si>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</si>
  <si>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</si>
  <si>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</si>
  <si>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</si>
  <si>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</si>
  <si>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</si>
  <si>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</si>
  <si>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</si>
  <si>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</si>
  <si>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</si>
  <si>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</si>
  <si>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</si>
  <si>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</si>
  <si>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</si>
  <si>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</si>
  <si>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</si>
  <si>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</si>
  <si>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</si>
  <si>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</si>
  <si>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</si>
  <si>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</si>
  <si>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</si>
  <si>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</si>
  <si>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</si>
  <si>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</si>
  <si>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</si>
  <si>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</si>
  <si>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</si>
  <si>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</si>
  <si>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</si>
  <si>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</si>
  <si>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</si>
  <si>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</si>
  <si>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</si>
  <si>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</si>
  <si>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</si>
  <si>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</si>
  <si>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</si>
  <si>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</si>
  <si>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</si>
  <si>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</si>
  <si>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</si>
  <si>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</si>
  <si>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</si>
  <si>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</si>
  <si>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</si>
  <si>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</si>
  <si>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</si>
  <si>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</si>
  <si>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</si>
  <si>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</si>
  <si>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</si>
  <si>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</si>
  <si>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</si>
  <si>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</si>
  <si>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</si>
  <si>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</si>
  <si>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</si>
  <si>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</si>
  <si>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</si>
  <si>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</si>
  <si>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</si>
  <si>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</si>
  <si>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</si>
  <si>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</si>
  <si>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</si>
  <si>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</si>
  <si>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</si>
  <si>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</si>
  <si>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</si>
  <si>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</si>
  <si>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</si>
  <si>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</si>
  <si>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</si>
  <si>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</si>
  <si>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</si>
  <si>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</si>
  <si>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</si>
  <si>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</si>
  <si>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</si>
  <si>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</si>
  <si>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</si>
  <si>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</si>
  <si>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</si>
  <si>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</si>
  <si>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</si>
  <si>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</si>
  <si>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</si>
  <si>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</si>
  <si>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</si>
  <si>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</si>
  <si>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</si>
  <si>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</si>
  <si>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</si>
  <si>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</si>
  <si>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</si>
  <si>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</si>
  <si>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</si>
  <si>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</si>
  <si>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</si>
  <si>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</si>
  <si>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</si>
  <si>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</si>
  <si>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</si>
  <si>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</si>
  <si>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</si>
  <si>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</si>
  <si>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</si>
  <si>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</si>
  <si>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</si>
  <si>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</si>
  <si>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</si>
  <si>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</si>
  <si>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</si>
  <si>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</si>
  <si>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</si>
  <si>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</si>
  <si>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</si>
  <si>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</si>
  <si>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</si>
  <si>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</si>
  <si>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</si>
  <si>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</si>
  <si>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</si>
  <si>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</si>
  <si>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</si>
  <si>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</si>
  <si>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</si>
  <si>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</si>
  <si>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</si>
  <si>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</si>
  <si>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</si>
  <si>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</si>
  <si>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</si>
  <si>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</si>
  <si>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</si>
  <si>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</si>
  <si>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</si>
  <si>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</si>
  <si>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</si>
  <si>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</si>
  <si>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</si>
  <si>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</si>
  <si>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</si>
  <si>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</si>
  <si>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</si>
  <si>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</si>
  <si>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</si>
  <si>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</si>
  <si>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</si>
  <si>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</si>
  <si>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</si>
  <si>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</si>
  <si>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</si>
  <si>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</si>
  <si>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</si>
  <si>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</si>
  <si>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</si>
  <si>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</si>
  <si>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</si>
  <si>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</si>
  <si>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</si>
  <si>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</si>
  <si>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</si>
  <si>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</si>
  <si>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</si>
  <si>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</si>
  <si>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</si>
  <si>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</si>
  <si>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</si>
  <si>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</si>
  <si>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</si>
  <si>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</si>
  <si>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</si>
  <si>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</si>
  <si>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</si>
  <si>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</si>
  <si>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</si>
  <si>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</si>
  <si>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</si>
  <si>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</si>
  <si>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</si>
  <si>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</si>
  <si>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</si>
  <si>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</si>
  <si>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</si>
  <si>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</si>
  <si>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</si>
  <si>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</si>
  <si>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</si>
  <si>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</si>
  <si>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</si>
  <si>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</si>
  <si>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</si>
  <si>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</si>
  <si>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</si>
  <si>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</si>
  <si>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</si>
  <si>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</si>
  <si>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</si>
  <si>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</si>
  <si>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</si>
  <si>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</si>
  <si>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</si>
  <si>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</si>
  <si>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</si>
  <si>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</si>
  <si>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</si>
  <si>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</si>
  <si>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</si>
  <si>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</si>
  <si>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</si>
  <si>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</si>
  <si>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</si>
  <si>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</si>
  <si>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</si>
  <si>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</si>
  <si>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</si>
  <si>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</si>
  <si>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</si>
  <si>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</si>
  <si>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</si>
  <si>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</si>
  <si>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</si>
  <si>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</si>
  <si>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</si>
  <si>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</si>
  <si>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</si>
  <si>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</si>
  <si>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</si>
  <si>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</si>
  <si>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</si>
  <si>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</si>
  <si>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</si>
  <si>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</si>
  <si>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</si>
  <si>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</si>
  <si>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</si>
  <si>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</si>
  <si>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</si>
  <si>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</si>
  <si>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</si>
  <si>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</si>
  <si>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</si>
  <si>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</si>
  <si>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</si>
  <si>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</si>
  <si>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</si>
  <si>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</si>
  <si>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</si>
  <si>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</si>
  <si>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</si>
  <si>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</si>
  <si>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</si>
  <si>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</si>
  <si>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</si>
  <si>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</si>
  <si>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</si>
  <si>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</si>
  <si>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</si>
  <si>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</si>
  <si>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</si>
  <si>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</si>
  <si>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</si>
  <si>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</si>
  <si>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</si>
  <si>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</si>
  <si>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</si>
  <si>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</si>
  <si>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</si>
  <si>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</si>
  <si>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</si>
  <si>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</si>
  <si>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</si>
  <si>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</si>
  <si>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</si>
  <si>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</si>
  <si>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</si>
  <si>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</si>
  <si>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</si>
  <si>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</si>
  <si>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</si>
  <si>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</si>
  <si>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</si>
  <si>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</si>
  <si>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</si>
  <si>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</si>
  <si>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</si>
  <si>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</si>
  <si>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</si>
  <si>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</si>
  <si>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</si>
  <si>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</si>
  <si>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</si>
  <si>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</si>
  <si>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</si>
  <si>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</si>
  <si>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</si>
  <si>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</si>
  <si>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</si>
  <si>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</si>
  <si>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</si>
  <si>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</si>
  <si>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</si>
  <si>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</si>
  <si>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</si>
  <si>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</si>
  <si>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</si>
  <si>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</si>
  <si>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</si>
  <si>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</si>
  <si>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</si>
  <si>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</si>
  <si>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</si>
  <si>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</si>
  <si>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</si>
  <si>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</si>
  <si>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</si>
  <si>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</si>
  <si>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</si>
  <si>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</si>
  <si>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</si>
  <si>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</si>
  <si>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</si>
  <si>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</si>
  <si>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</si>
  <si>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</si>
  <si>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</si>
  <si>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</si>
  <si>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</si>
  <si>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</si>
  <si>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</si>
  <si>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</si>
  <si>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</si>
  <si>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</si>
  <si>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</si>
  <si>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</si>
  <si>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</si>
  <si>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</si>
  <si>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</si>
  <si>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</si>
  <si>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</si>
  <si>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</si>
  <si>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</si>
  <si>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</si>
  <si>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</si>
  <si>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</si>
  <si>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</si>
  <si>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</si>
  <si>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</si>
  <si>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</si>
  <si>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</si>
  <si>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</si>
  <si>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</si>
  <si>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</si>
  <si>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</si>
  <si>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</si>
  <si>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</si>
  <si>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</si>
  <si>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</si>
  <si>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</si>
  <si>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</si>
  <si>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</si>
  <si>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</si>
  <si>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</si>
  <si>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</si>
  <si>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</si>
  <si>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</si>
  <si>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</si>
  <si>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</si>
  <si>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</si>
  <si>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</si>
  <si>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</si>
  <si>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</si>
  <si>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</si>
  <si>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</si>
  <si>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</si>
  <si>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</si>
  <si>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</si>
  <si>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</si>
  <si>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</si>
  <si>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</si>
  <si>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</si>
  <si>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</si>
  <si>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</si>
  <si>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</si>
  <si>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</si>
  <si>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</si>
  <si>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</si>
  <si>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</si>
  <si>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</si>
  <si>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</si>
  <si>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</si>
  <si>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</si>
  <si>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</si>
  <si>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</si>
  <si>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</si>
  <si>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</si>
  <si>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</si>
  <si>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</si>
  <si>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</si>
  <si>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</si>
  <si>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</si>
  <si>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</si>
  <si>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</si>
  <si>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</si>
  <si>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</si>
  <si>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</si>
  <si>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</si>
  <si>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</si>
  <si>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</si>
  <si>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</si>
  <si>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</si>
  <si>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</si>
  <si>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</si>
  <si>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</si>
  <si>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</si>
  <si>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</si>
  <si>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</si>
  <si>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</si>
  <si>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</si>
  <si>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</si>
  <si>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</si>
  <si>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</si>
  <si>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</si>
  <si>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</si>
  <si>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</si>
  <si>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</si>
  <si>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</si>
  <si>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</si>
  <si>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</si>
  <si>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</si>
  <si>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</si>
  <si>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</si>
  <si>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</si>
  <si>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</si>
  <si>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</si>
  <si>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</si>
  <si>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</si>
  <si>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</si>
  <si>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</si>
  <si>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</si>
  <si>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</si>
  <si>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</si>
  <si>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</si>
  <si>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</si>
  <si>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</si>
  <si>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</si>
  <si>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</si>
  <si>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</si>
  <si>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</si>
  <si>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</si>
  <si>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</si>
  <si>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</si>
  <si>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</si>
  <si>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</si>
  <si>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</si>
  <si>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</si>
  <si>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</si>
  <si>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</si>
  <si>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</si>
  <si>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</si>
  <si>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</si>
  <si>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</si>
  <si>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</si>
  <si>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</si>
  <si>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</si>
  <si>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</si>
  <si>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</si>
  <si>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</si>
  <si>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</si>
  <si>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</si>
  <si>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</si>
  <si>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</si>
  <si>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</si>
  <si>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</si>
  <si>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</si>
  <si>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</si>
  <si>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</si>
  <si>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</si>
  <si>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</si>
  <si>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</si>
  <si>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</si>
  <si>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</si>
  <si>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</si>
  <si>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</si>
  <si>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</si>
  <si>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</si>
  <si>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</si>
  <si>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</si>
  <si>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</si>
  <si>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</si>
  <si>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</si>
  <si>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</si>
  <si>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</si>
  <si>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</si>
  <si>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</si>
  <si>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</si>
  <si>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</si>
  <si>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</si>
  <si>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</si>
  <si>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</si>
  <si>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</si>
  <si>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</si>
  <si>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</si>
  <si>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</si>
  <si>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</si>
  <si>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</si>
  <si>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</si>
  <si>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</si>
  <si>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</si>
  <si>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</si>
  <si>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</si>
  <si>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</si>
  <si>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</si>
  <si>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</si>
  <si>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</si>
  <si>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</si>
  <si>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</si>
  <si>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</si>
  <si>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</si>
  <si>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</si>
  <si>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</si>
  <si>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</si>
  <si>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</si>
  <si>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</si>
  <si>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</si>
  <si>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</si>
  <si>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</si>
  <si>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</si>
  <si>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</si>
  <si>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</si>
  <si>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</si>
  <si>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</si>
  <si>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</si>
  <si>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</si>
  <si>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</si>
  <si>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</si>
  <si>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</si>
  <si>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</si>
  <si>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</si>
  <si>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</si>
  <si>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</si>
  <si>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</si>
  <si>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</si>
  <si>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</si>
  <si>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</si>
  <si>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</si>
  <si>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</si>
  <si>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</si>
  <si>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</si>
  <si>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</si>
  <si>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</si>
  <si>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</si>
  <si>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</si>
  <si>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</si>
  <si>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</si>
  <si>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</si>
  <si>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</si>
  <si>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</si>
  <si>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</si>
  <si>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</si>
  <si>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</si>
  <si>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</si>
  <si>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</si>
  <si>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</si>
  <si>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</si>
  <si>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</si>
  <si>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</si>
  <si>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</si>
  <si>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</si>
  <si>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</si>
  <si>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</si>
  <si>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</si>
  <si>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</si>
  <si>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</si>
  <si>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</si>
  <si>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</si>
  <si>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</si>
  <si>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</si>
  <si>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</si>
  <si>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</si>
  <si>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</si>
  <si>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</si>
  <si>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</si>
  <si>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</si>
  <si>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</si>
  <si>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</si>
  <si>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</si>
  <si>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</si>
  <si>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</si>
  <si>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</si>
  <si>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</si>
  <si>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</si>
  <si>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</si>
  <si>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</si>
  <si>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</si>
  <si>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</si>
  <si>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</si>
  <si>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</si>
  <si>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</si>
  <si>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</si>
  <si>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</si>
  <si>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</si>
  <si>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</si>
  <si>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</si>
  <si>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</si>
  <si>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</si>
  <si>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</si>
  <si>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</si>
  <si>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</si>
  <si>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</si>
  <si>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</si>
  <si>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</si>
  <si>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</si>
  <si>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</si>
  <si>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</si>
  <si>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</si>
  <si>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</si>
  <si>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</si>
  <si>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</si>
  <si>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</si>
  <si>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</si>
  <si>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</si>
  <si>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</si>
  <si>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</si>
  <si>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</si>
  <si>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</si>
  <si>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</si>
  <si>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</si>
  <si>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</si>
  <si>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</si>
  <si>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</si>
  <si>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</si>
  <si>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</si>
  <si>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</si>
  <si>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</si>
  <si>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</si>
  <si>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</si>
  <si>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</si>
  <si>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</si>
  <si>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</si>
  <si>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</si>
  <si>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</si>
  <si>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</si>
  <si>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</si>
  <si>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</si>
  <si>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</si>
  <si>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</si>
  <si>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</si>
  <si>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</si>
  <si>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</si>
  <si>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</si>
  <si>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</si>
  <si>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</si>
  <si>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</si>
  <si>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</si>
  <si>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</si>
  <si>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</si>
  <si>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</si>
  <si>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</si>
  <si>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</si>
  <si>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</si>
  <si>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</si>
  <si>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</si>
  <si>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</si>
  <si>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</si>
  <si>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</si>
  <si>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</si>
  <si>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</si>
  <si>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</si>
  <si>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</si>
  <si>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</si>
  <si>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</si>
  <si>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</si>
  <si>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</si>
  <si>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</si>
  <si>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</si>
  <si>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</si>
  <si>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</si>
  <si>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</si>
  <si>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</si>
  <si>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</si>
  <si>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</si>
  <si>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</si>
  <si>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</si>
  <si>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</si>
  <si>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</si>
  <si>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</si>
  <si>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</si>
  <si>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</si>
  <si>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</si>
  <si>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</si>
  <si>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</si>
  <si>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</si>
  <si>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</si>
  <si>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</si>
  <si>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</si>
  <si>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</si>
  <si>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</si>
  <si>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</si>
  <si>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</si>
  <si>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</si>
  <si>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</si>
  <si>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</si>
  <si>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</si>
  <si>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</si>
  <si>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</si>
  <si>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</si>
  <si>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</si>
  <si>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</si>
  <si>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</si>
  <si>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</si>
  <si>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</si>
  <si>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</si>
  <si>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</si>
  <si>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</si>
  <si>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</si>
  <si>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</si>
  <si>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</si>
  <si>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</si>
  <si>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</si>
  <si>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</si>
  <si>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</si>
  <si>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</si>
  <si>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</si>
  <si>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</si>
  <si>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</si>
  <si>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</si>
  <si>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</si>
  <si>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</si>
  <si>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</si>
  <si>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</si>
  <si>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</si>
  <si>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</si>
  <si>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</si>
  <si>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</si>
  <si>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</si>
  <si>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</si>
  <si>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</si>
  <si>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</si>
  <si>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</si>
  <si>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</si>
  <si>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</si>
  <si>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</si>
  <si>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</si>
  <si>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</si>
  <si>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</si>
  <si>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</si>
  <si>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</si>
  <si>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</si>
  <si>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</si>
  <si>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</si>
  <si>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</si>
  <si>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</si>
  <si>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</si>
  <si>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</si>
  <si>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</si>
  <si>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</si>
  <si>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</si>
  <si>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</si>
  <si>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</si>
  <si>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</si>
  <si>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</si>
  <si>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</si>
  <si>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</si>
  <si>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</si>
  <si>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</si>
  <si>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</si>
  <si>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</si>
  <si>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</si>
  <si>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</si>
  <si>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</si>
  <si>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</si>
  <si>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</si>
  <si>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</si>
  <si>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</si>
  <si>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</si>
  <si>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</si>
  <si>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</si>
  <si>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</si>
  <si>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</si>
  <si>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</si>
  <si>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</si>
  <si>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</si>
  <si>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</si>
  <si>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</si>
  <si>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</si>
  <si>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</si>
  <si>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</si>
  <si>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</si>
  <si>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</si>
  <si>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</si>
  <si>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</si>
  <si>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</si>
  <si>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</si>
  <si>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</si>
  <si>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</si>
  <si>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</si>
  <si>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</si>
  <si>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</si>
  <si>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</si>
  <si>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</si>
  <si>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</si>
  <si>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</si>
  <si>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</si>
  <si>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</si>
  <si>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</si>
  <si>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</si>
  <si>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</si>
  <si>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</si>
  <si>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</si>
  <si>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</si>
  <si>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</si>
  <si>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</si>
  <si>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</si>
  <si>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</si>
  <si>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</si>
  <si>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</si>
  <si>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</si>
  <si>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</si>
  <si>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</si>
  <si>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</si>
  <si>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</si>
  <si>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</si>
  <si>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</si>
  <si>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</si>
  <si>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</si>
  <si>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</si>
  <si>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</si>
  <si>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</si>
  <si>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</si>
  <si>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</si>
  <si>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</si>
  <si>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</si>
  <si>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</si>
  <si>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</si>
  <si>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</si>
  <si>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</si>
  <si>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</si>
  <si>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</si>
  <si>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</si>
  <si>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</si>
  <si>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</si>
  <si>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</si>
  <si>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</si>
  <si>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</si>
  <si>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</si>
  <si>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</si>
  <si>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</si>
  <si>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</si>
  <si>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</si>
  <si>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</si>
  <si>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</si>
  <si>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</si>
  <si>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</si>
  <si>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</si>
  <si>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</si>
  <si>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</si>
  <si>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</si>
  <si>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</si>
  <si>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</si>
  <si>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</si>
  <si>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</si>
  <si>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</si>
  <si>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</si>
  <si>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</si>
  <si>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</si>
  <si>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</si>
  <si>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</si>
  <si>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</si>
  <si>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</si>
  <si>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</si>
  <si>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</si>
  <si>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</si>
  <si>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</si>
  <si>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</si>
  <si>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</si>
  <si>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</si>
  <si>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</si>
  <si>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</si>
  <si>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</si>
  <si>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</si>
  <si>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</si>
  <si>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</si>
  <si>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</si>
  <si>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</si>
  <si>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</si>
  <si>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</si>
  <si>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</si>
  <si>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</si>
  <si>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</si>
  <si>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</si>
  <si>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</si>
  <si>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</si>
  <si>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</si>
  <si>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</si>
  <si>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</si>
  <si>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</si>
  <si>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</si>
  <si>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</si>
  <si>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</si>
  <si>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</si>
  <si>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</si>
  <si>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</si>
  <si>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</si>
  <si>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</si>
  <si>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</si>
  <si>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</si>
  <si>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</si>
  <si>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</si>
  <si>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</si>
  <si>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</si>
  <si>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</si>
  <si>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</si>
  <si>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</si>
  <si>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</si>
  <si>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</si>
  <si>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</si>
  <si>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</si>
  <si>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</si>
  <si>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</si>
  <si>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</si>
  <si>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</si>
  <si>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</si>
  <si>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</si>
  <si>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</si>
  <si>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</si>
  <si>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</si>
  <si>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</si>
  <si>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</si>
  <si>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</si>
  <si>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</si>
  <si>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</si>
  <si>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</si>
  <si>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</si>
  <si>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</si>
  <si>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</si>
  <si>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</si>
  <si>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</si>
  <si>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</si>
  <si>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</si>
  <si>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</si>
  <si>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</si>
  <si>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</si>
  <si>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</si>
  <si>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</si>
  <si>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</si>
  <si>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</si>
  <si>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</si>
  <si>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</si>
  <si>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</si>
  <si>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</si>
  <si>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</si>
  <si>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</si>
  <si>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</si>
  <si>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</si>
  <si>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</si>
  <si>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</si>
  <si>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</si>
  <si>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</si>
  <si>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</si>
  <si>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</si>
  <si>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</si>
  <si>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</si>
  <si>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</si>
  <si>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</si>
  <si>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</si>
  <si>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</si>
  <si>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</si>
  <si>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</si>
  <si>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</si>
  <si>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</si>
  <si>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</si>
  <si>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</si>
  <si>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</si>
  <si>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</si>
  <si>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</si>
  <si>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</si>
  <si>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</si>
  <si>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</si>
  <si>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</si>
  <si>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</si>
  <si>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</si>
  <si>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</si>
  <si>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</si>
  <si>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</si>
  <si>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</si>
  <si>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</si>
  <si>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</si>
  <si>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</si>
  <si>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</si>
  <si>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</si>
  <si>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</si>
  <si>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</si>
  <si>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</si>
  <si>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</si>
  <si>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</si>
  <si>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</si>
  <si>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</si>
  <si>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</si>
  <si>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</si>
  <si>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</si>
  <si>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</si>
  <si>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</si>
  <si>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</si>
  <si>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</si>
  <si>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</si>
  <si>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</si>
  <si>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</si>
  <si>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</si>
  <si>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</si>
  <si>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</si>
  <si>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</si>
  <si>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</si>
  <si>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</si>
  <si>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</si>
  <si>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</si>
  <si>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</si>
  <si>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</si>
  <si>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</si>
  <si>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</si>
  <si>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</si>
  <si>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</si>
  <si>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</si>
  <si>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</si>
  <si>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</si>
  <si>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</si>
  <si>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</si>
  <si>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</si>
  <si>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</si>
  <si>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</si>
  <si>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</si>
  <si>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</si>
  <si>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</si>
  <si>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</si>
  <si>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</si>
  <si>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</si>
  <si>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</si>
  <si>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</si>
  <si>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</si>
  <si>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</si>
  <si>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</si>
  <si>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</si>
  <si>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</si>
  <si>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</si>
  <si>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</si>
  <si>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</si>
  <si>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</si>
  <si>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</si>
  <si>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</si>
  <si>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</si>
  <si>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</si>
  <si>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</si>
  <si>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</si>
  <si>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</si>
  <si>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</si>
  <si>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</si>
  <si>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</si>
  <si>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</si>
  <si>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</si>
  <si>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</si>
  <si>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</si>
  <si>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</si>
  <si>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</si>
  <si>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</si>
  <si>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</si>
  <si>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</si>
  <si>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</si>
  <si>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</si>
  <si>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</si>
  <si>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</si>
  <si>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</si>
  <si>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</si>
  <si>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</si>
  <si>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</si>
  <si>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</si>
  <si>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</si>
  <si>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</si>
  <si>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</si>
  <si>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</si>
  <si>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</si>
  <si>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</si>
  <si>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</si>
  <si>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</si>
  <si>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</si>
  <si>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</si>
  <si>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</si>
  <si>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</si>
  <si>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</si>
  <si>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</si>
  <si>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</si>
  <si>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</si>
  <si>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</si>
  <si>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</si>
  <si>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</si>
  <si>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</si>
  <si>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</si>
  <si>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</si>
  <si>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</si>
  <si>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</si>
  <si>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</si>
  <si>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</si>
  <si>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</si>
  <si>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</si>
  <si>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</si>
  <si>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</si>
  <si>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</si>
  <si>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</si>
  <si>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</si>
  <si>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</si>
  <si>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</si>
  <si>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</si>
  <si>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</si>
  <si>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</si>
  <si>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</si>
  <si>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</si>
  <si>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</si>
  <si>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</si>
  <si>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</si>
  <si>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</si>
  <si>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</si>
  <si>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</si>
  <si>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</si>
  <si>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</si>
  <si>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</si>
  <si>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</si>
  <si>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</si>
  <si>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</si>
  <si>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</si>
  <si>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</si>
  <si>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</si>
  <si>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</si>
  <si>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</si>
  <si>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</si>
  <si>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</si>
  <si>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</si>
  <si>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</si>
  <si>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</si>
  <si>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</si>
  <si>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</si>
  <si>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</si>
  <si>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</si>
  <si>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</si>
  <si>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</si>
  <si>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</si>
  <si>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</si>
  <si>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</si>
  <si>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</si>
  <si>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</si>
  <si>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</si>
  <si>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</si>
  <si>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</si>
  <si>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</si>
  <si>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</si>
  <si>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</si>
  <si>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</si>
  <si>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</si>
  <si>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</si>
  <si>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</si>
  <si>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</si>
  <si>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</si>
  <si>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</si>
  <si>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</si>
  <si>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</si>
  <si>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</si>
  <si>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</si>
  <si>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</si>
  <si>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</si>
  <si>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</si>
  <si>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</si>
  <si>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</si>
  <si>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</si>
  <si>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</si>
  <si>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</si>
  <si>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</si>
  <si>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</si>
  <si>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</si>
  <si>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</si>
  <si>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</si>
  <si>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</si>
  <si>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</si>
  <si>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</si>
  <si>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</si>
  <si>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</si>
  <si>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</si>
  <si>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</si>
  <si>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</si>
  <si>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</si>
  <si>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</si>
  <si>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</si>
  <si>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</si>
  <si>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</si>
  <si>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</si>
  <si>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</si>
  <si>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</si>
  <si>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</si>
  <si>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</si>
  <si>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</si>
  <si>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</si>
  <si>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</si>
  <si>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</si>
  <si>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</si>
  <si>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</si>
  <si>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</si>
  <si>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</si>
  <si>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</si>
  <si>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</si>
  <si>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</si>
  <si>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</si>
  <si>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</si>
  <si>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</si>
  <si>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</si>
  <si>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</si>
  <si>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</si>
  <si>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</si>
  <si>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</si>
  <si>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</si>
  <si>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</si>
  <si>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</si>
  <si>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</si>
  <si>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</si>
  <si>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</si>
  <si>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</si>
  <si>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</si>
  <si>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</si>
  <si>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</si>
  <si>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</si>
  <si>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</si>
  <si>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</si>
  <si>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</si>
  <si>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</si>
  <si>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</si>
  <si>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</si>
  <si>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</si>
  <si>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</si>
  <si>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</si>
  <si>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</si>
  <si>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</si>
  <si>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</si>
  <si>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</si>
  <si>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</si>
  <si>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</si>
  <si>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</si>
  <si>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</si>
  <si>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</si>
  <si>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</si>
  <si>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</si>
  <si>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</si>
  <si>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</si>
  <si>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</si>
  <si>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</si>
  <si>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</si>
  <si>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</si>
  <si>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</si>
  <si>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</si>
  <si>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</si>
  <si>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</si>
  <si>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</si>
  <si>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</si>
  <si>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</si>
  <si>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</si>
  <si>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</si>
  <si>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</si>
  <si>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</si>
  <si>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</si>
  <si>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</si>
  <si>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</si>
  <si>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</si>
  <si>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</si>
  <si>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</si>
  <si>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</si>
  <si>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</si>
  <si>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</si>
  <si>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</si>
  <si>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</si>
  <si>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</si>
  <si>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</si>
  <si>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</si>
  <si>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</si>
  <si>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</si>
  <si>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</si>
  <si>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</si>
  <si>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</si>
  <si>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</si>
  <si>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</si>
  <si>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</si>
  <si>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</si>
  <si>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</si>
  <si>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</si>
  <si>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</si>
  <si>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</si>
  <si>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</si>
  <si>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</si>
  <si>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</si>
  <si>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</si>
  <si>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</si>
  <si>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</si>
  <si>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</si>
  <si>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</si>
  <si>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</si>
  <si>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</si>
  <si>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</si>
  <si>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</si>
  <si>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</si>
  <si>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</si>
  <si>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</si>
  <si>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</si>
  <si>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</si>
  <si>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</si>
  <si>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</si>
  <si>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</si>
  <si>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</si>
  <si>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</si>
  <si>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</si>
  <si>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</si>
  <si>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</si>
  <si>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</si>
  <si>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</si>
  <si>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</si>
  <si>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</si>
  <si>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</si>
  <si>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</si>
  <si>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</si>
  <si>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</si>
  <si>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</si>
  <si>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</si>
  <si>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</si>
  <si>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</si>
  <si>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</si>
  <si>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</si>
  <si>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</si>
  <si>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</si>
  <si>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</si>
  <si>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</si>
  <si>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</si>
  <si>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</si>
  <si>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</si>
  <si>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</si>
  <si>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</si>
  <si>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</si>
  <si>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</si>
  <si>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</si>
  <si>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</si>
  <si>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</si>
  <si>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</si>
  <si>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</si>
  <si>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</si>
  <si>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</si>
  <si>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</si>
  <si>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</si>
  <si>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</si>
  <si>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</si>
  <si>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</si>
  <si>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</si>
  <si>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</si>
  <si>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</si>
  <si>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</si>
  <si>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</si>
  <si>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</si>
  <si>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</si>
  <si>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</si>
  <si>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</si>
  <si>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</si>
  <si>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</si>
  <si>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</si>
  <si>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</si>
  <si>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</si>
  <si>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</si>
  <si>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</si>
  <si>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</si>
  <si>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</si>
  <si>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</si>
  <si>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</si>
  <si>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</si>
  <si>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</si>
  <si>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</si>
  <si>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</si>
  <si>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</si>
  <si>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</si>
  <si>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</si>
  <si>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</si>
  <si>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</si>
  <si>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</si>
  <si>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</si>
  <si>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</si>
  <si>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</si>
  <si>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</si>
  <si>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</si>
  <si>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</si>
  <si>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</si>
  <si>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</si>
  <si>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</si>
  <si>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</si>
  <si>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</si>
  <si>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</si>
  <si>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</si>
  <si>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</si>
  <si>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</si>
  <si>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</si>
  <si>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</si>
  <si>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</si>
  <si>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</si>
  <si>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</si>
  <si>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</si>
  <si>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</si>
  <si>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</si>
  <si>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</si>
  <si>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</si>
  <si>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</si>
  <si>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</si>
  <si>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</si>
  <si>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</si>
  <si>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</si>
  <si>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</si>
  <si>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</si>
  <si>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</si>
  <si>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</si>
  <si>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</si>
  <si>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</si>
  <si>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</si>
  <si>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</si>
  <si>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</si>
  <si>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</si>
  <si>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</si>
  <si>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</si>
  <si>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</si>
  <si>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</si>
  <si>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</si>
  <si>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</si>
  <si>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</si>
  <si>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</si>
  <si>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</si>
  <si>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</si>
  <si>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</si>
  <si>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</si>
  <si>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</si>
  <si>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</si>
  <si>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</si>
  <si>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</si>
  <si>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</si>
  <si>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</si>
  <si>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</si>
  <si>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</si>
  <si>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</si>
  <si>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</si>
  <si>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</si>
  <si>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</si>
  <si>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</si>
  <si>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</si>
  <si>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</si>
  <si>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</si>
  <si>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</si>
  <si>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</si>
  <si>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</si>
  <si>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</si>
  <si>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</si>
  <si>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</si>
  <si>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</si>
  <si>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</si>
  <si>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</si>
  <si>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</si>
  <si>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</si>
  <si>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</si>
  <si>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</si>
  <si>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</si>
  <si>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</si>
  <si>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</si>
  <si>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</si>
  <si>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</si>
  <si>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</si>
  <si>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</si>
  <si>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</si>
  <si>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</si>
  <si>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</si>
  <si>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</si>
  <si>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</si>
  <si>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</si>
  <si>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</si>
  <si>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</si>
  <si>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</si>
  <si>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</si>
  <si>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</si>
  <si>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</si>
  <si>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</si>
  <si>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</si>
  <si>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</si>
  <si>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</si>
  <si>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</si>
  <si>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</si>
  <si>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</si>
  <si>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</si>
  <si>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</si>
  <si>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</si>
  <si>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</si>
  <si>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</si>
  <si>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</si>
  <si>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</si>
  <si>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</si>
  <si>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</si>
  <si>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</si>
  <si>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</si>
  <si>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</si>
  <si>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</si>
  <si>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</si>
  <si>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</si>
  <si>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</si>
  <si>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</si>
  <si>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</si>
  <si>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</si>
  <si>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</si>
  <si>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</si>
  <si>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</si>
  <si>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</si>
  <si>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</si>
  <si>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</si>
  <si>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</si>
  <si>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</si>
  <si>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</si>
  <si>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</si>
  <si>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</si>
  <si>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</si>
  <si>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</si>
  <si>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</si>
  <si>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</si>
  <si>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</si>
  <si>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</si>
  <si>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</si>
  <si>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</si>
  <si>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</si>
  <si>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</si>
  <si>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</si>
  <si>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</si>
  <si>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</si>
  <si>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</si>
  <si>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</si>
  <si>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</si>
  <si>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</si>
  <si>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</si>
  <si>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</si>
  <si>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</si>
  <si>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</si>
  <si>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</si>
  <si>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</si>
  <si>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</si>
  <si>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</si>
  <si>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</si>
  <si>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</si>
  <si>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</si>
  <si>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</si>
  <si>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</si>
  <si>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</si>
  <si>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</si>
  <si>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</si>
  <si>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</si>
  <si>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</si>
  <si>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</si>
  <si>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</si>
  <si>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</si>
  <si>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</si>
  <si>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</si>
  <si>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</si>
  <si>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</si>
  <si>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</si>
  <si>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</si>
  <si>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</si>
  <si>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</si>
  <si>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</si>
  <si>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</si>
  <si>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</si>
  <si>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</si>
  <si>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</si>
  <si>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</si>
  <si>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</si>
  <si>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</si>
  <si>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</si>
  <si>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</si>
  <si>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</si>
  <si>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</si>
  <si>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</si>
  <si>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</si>
  <si>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</si>
  <si>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</si>
  <si>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</si>
  <si>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</si>
  <si>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</si>
  <si>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</si>
  <si>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</si>
  <si>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</si>
  <si>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</si>
  <si>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</si>
  <si>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</si>
  <si>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</si>
  <si>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</si>
  <si>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</si>
  <si>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</si>
  <si>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</si>
  <si>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</si>
  <si>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</si>
  <si>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</si>
  <si>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</si>
  <si>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</si>
  <si>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</si>
  <si>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</si>
  <si>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</si>
  <si>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</si>
  <si>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</si>
  <si>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</si>
  <si>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</si>
  <si>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</si>
  <si>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</si>
  <si>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</si>
  <si>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</si>
  <si>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</si>
  <si>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</si>
  <si>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</si>
  <si>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</si>
  <si>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</si>
  <si>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</si>
  <si>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</si>
  <si>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</si>
  <si>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</si>
  <si>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</si>
  <si>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</si>
  <si>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</si>
  <si>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</si>
  <si>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</si>
  <si>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</si>
  <si>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</si>
  <si>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</si>
  <si>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</si>
  <si>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</si>
  <si>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</si>
  <si>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</si>
  <si>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</si>
  <si>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</si>
  <si>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</si>
  <si>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</si>
  <si>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</si>
  <si>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</si>
  <si>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</si>
  <si>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</si>
  <si>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</si>
  <si>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</si>
  <si>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</si>
  <si>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</si>
  <si>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</si>
  <si>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</si>
  <si>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</si>
  <si>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</si>
  <si>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</si>
  <si>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</si>
  <si>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</si>
  <si>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</si>
  <si>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</si>
  <si>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</si>
  <si>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</si>
  <si>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</si>
  <si>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</si>
  <si>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</si>
  <si>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</si>
  <si>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</si>
  <si>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</si>
  <si>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</si>
  <si>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</si>
  <si>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</si>
  <si>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</si>
  <si>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</si>
  <si>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</si>
  <si>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</si>
  <si>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</si>
  <si>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</si>
  <si>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</si>
  <si>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</si>
  <si>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</si>
  <si>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</si>
  <si>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</si>
  <si>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</si>
  <si>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</si>
  <si>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</si>
  <si>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</si>
  <si>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</si>
  <si>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</si>
  <si>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</si>
  <si>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</si>
  <si>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</si>
  <si>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</si>
  <si>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</si>
  <si>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</si>
  <si>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</si>
  <si>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</si>
  <si>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</si>
  <si>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</si>
  <si>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</si>
  <si>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</si>
  <si>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</si>
  <si>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</si>
  <si>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</si>
  <si>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</si>
  <si>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</si>
  <si>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</si>
  <si>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</si>
  <si>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</si>
  <si>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</si>
  <si>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</si>
  <si>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</si>
  <si>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</si>
  <si>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</si>
  <si>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</si>
  <si>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</si>
  <si>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</si>
  <si>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</si>
  <si>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</si>
  <si>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</si>
  <si>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</si>
  <si>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</si>
  <si>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</si>
  <si>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</si>
  <si>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</si>
  <si>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</si>
  <si>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</si>
  <si>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</si>
  <si>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</si>
  <si>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</si>
  <si>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</si>
  <si>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</si>
  <si>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</si>
  <si>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</si>
  <si>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</si>
  <si>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</si>
  <si>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</si>
  <si>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</si>
  <si>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</si>
  <si>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</si>
  <si>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</si>
  <si>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</si>
  <si>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</si>
  <si>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</si>
  <si>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</si>
  <si>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</si>
  <si>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</si>
  <si>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</si>
  <si>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</si>
  <si>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</si>
  <si>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</si>
  <si>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</si>
  <si>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</si>
  <si>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</si>
  <si>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</si>
  <si>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</si>
  <si>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</si>
  <si>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</si>
  <si>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</si>
  <si>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</si>
  <si>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</si>
  <si>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</si>
  <si>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</si>
  <si>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</si>
  <si>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</si>
  <si>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</si>
  <si>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</si>
  <si>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</si>
  <si>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</si>
  <si>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</si>
  <si>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</si>
  <si>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</si>
  <si>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</si>
  <si>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</si>
  <si>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</si>
  <si>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</si>
  <si>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</si>
  <si>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</si>
  <si>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</si>
  <si>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</si>
  <si>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</si>
  <si>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</si>
  <si>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</si>
  <si>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</si>
  <si>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</si>
  <si>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</si>
  <si>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</si>
  <si>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</si>
  <si>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</si>
  <si>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</si>
  <si>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</si>
  <si>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</si>
  <si>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</si>
  <si>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</si>
  <si>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</si>
  <si>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</si>
  <si>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</si>
  <si>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</si>
  <si>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</si>
  <si>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</si>
  <si>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</si>
  <si>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</si>
  <si>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</si>
  <si>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</si>
  <si>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</si>
  <si>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</si>
  <si>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</si>
  <si>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</si>
  <si>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</si>
  <si>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</si>
  <si>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</si>
  <si>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</si>
  <si>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</si>
  <si>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</si>
  <si>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</si>
  <si>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</si>
  <si>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</si>
  <si>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</si>
  <si>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</si>
  <si>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</si>
  <si>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</si>
  <si>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</si>
  <si>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</si>
  <si>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</si>
  <si>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</si>
  <si>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</si>
  <si>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</si>
  <si>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</si>
  <si>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</si>
  <si>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</si>
  <si>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</si>
  <si>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</si>
  <si>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</si>
  <si>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</si>
  <si>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</si>
  <si>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</si>
  <si>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</si>
  <si>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</si>
  <si>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</si>
  <si>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</si>
  <si>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</si>
  <si>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</si>
  <si>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</si>
  <si>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</si>
  <si>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</si>
  <si>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</si>
  <si>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</si>
  <si>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</si>
  <si>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</si>
  <si>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</si>
  <si>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</si>
  <si>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</si>
  <si>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</si>
  <si>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</si>
  <si>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</si>
  <si>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</si>
  <si>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</si>
  <si>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</si>
  <si>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</si>
  <si>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</si>
  <si>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</si>
  <si>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</si>
  <si>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</si>
  <si>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</si>
  <si>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</si>
  <si>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</si>
  <si>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</si>
  <si>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</si>
  <si>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</si>
  <si>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</si>
  <si>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</si>
  <si>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</si>
  <si>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</si>
  <si>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</si>
  <si>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</si>
  <si>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</si>
  <si>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</si>
  <si>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</si>
  <si>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</si>
  <si>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</si>
  <si>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</si>
  <si>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</si>
  <si>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</si>
  <si>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</si>
  <si>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</si>
  <si>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</si>
  <si>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</si>
  <si>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</si>
  <si>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</si>
  <si>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</si>
  <si>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</si>
  <si>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</si>
  <si>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</si>
  <si>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</si>
  <si>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</si>
  <si>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</si>
  <si>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</si>
  <si>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</si>
  <si>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</si>
  <si>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</si>
  <si>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</si>
  <si>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</si>
  <si>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</si>
  <si>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</si>
  <si>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</si>
  <si>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</si>
  <si>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</si>
  <si>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</si>
  <si>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</si>
  <si>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</si>
  <si>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</si>
  <si>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</si>
  <si>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</si>
  <si>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</si>
  <si>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</si>
  <si>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</si>
  <si>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</si>
  <si>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</si>
  <si>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</si>
  <si>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</si>
  <si>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</si>
  <si>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</si>
  <si>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</si>
  <si>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</si>
  <si>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</si>
  <si>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</si>
  <si>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</si>
  <si>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</si>
  <si>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</si>
  <si>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</si>
  <si>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</si>
  <si>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</si>
  <si>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</si>
  <si>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</si>
  <si>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</si>
  <si>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</si>
  <si>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</si>
  <si>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</si>
  <si>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</si>
  <si>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</si>
  <si>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</si>
  <si>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</si>
  <si>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</si>
  <si>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</si>
  <si>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</si>
  <si>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</si>
  <si>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</si>
  <si>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</si>
  <si>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</si>
  <si>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</si>
  <si>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</si>
  <si>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</si>
  <si>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</si>
  <si>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</si>
  <si>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</si>
  <si>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</si>
  <si>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</si>
  <si>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</si>
  <si>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</si>
  <si>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</si>
  <si>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</si>
  <si>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</si>
  <si>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</si>
  <si>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</si>
  <si>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</si>
  <si>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</si>
  <si>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</si>
  <si>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</si>
  <si>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</si>
  <si>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</si>
  <si>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</si>
  <si>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</si>
  <si>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</si>
  <si>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</si>
  <si>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</si>
  <si>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</si>
  <si>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</si>
  <si>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</si>
  <si>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</si>
  <si>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</si>
  <si>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</si>
  <si>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</si>
  <si>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</si>
  <si>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</si>
  <si>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</si>
  <si>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</si>
  <si>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</si>
  <si>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</si>
  <si>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</si>
  <si>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</si>
  <si>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</si>
  <si>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</si>
  <si>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</si>
  <si>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</si>
  <si>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</si>
  <si>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</si>
  <si>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</si>
  <si>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</si>
  <si>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</si>
  <si>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</si>
  <si>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</si>
  <si>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</si>
  <si>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</si>
  <si>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</si>
  <si>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</si>
  <si>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</si>
  <si>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</si>
  <si>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</si>
  <si>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</si>
  <si>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</si>
  <si>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</si>
  <si>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</si>
  <si>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</si>
  <si>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</si>
  <si>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</si>
  <si>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</si>
  <si>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</si>
  <si>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</si>
  <si>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</si>
  <si>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</si>
  <si>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</si>
  <si>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</si>
  <si>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</si>
  <si>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</si>
  <si>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</si>
  <si>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</si>
  <si>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</si>
  <si>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</si>
  <si>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</si>
  <si>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</si>
  <si>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</si>
  <si>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</si>
  <si>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</si>
  <si>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</si>
  <si>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</si>
  <si>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</si>
  <si>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</si>
  <si>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</si>
  <si>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</si>
  <si>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</si>
  <si>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</si>
  <si>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</si>
  <si>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</si>
  <si>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</si>
  <si>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</si>
  <si>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</si>
  <si>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</si>
  <si>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</si>
  <si>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</si>
  <si>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</si>
  <si>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</si>
  <si>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</si>
  <si>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</si>
  <si>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</si>
  <si>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</si>
  <si>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</si>
  <si>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</si>
  <si>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</si>
  <si>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</si>
  <si>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</si>
  <si>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</si>
  <si>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</si>
  <si>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</si>
  <si>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</si>
  <si>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</si>
  <si>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</si>
  <si>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</si>
  <si>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</si>
  <si>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</si>
  <si>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</si>
  <si>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</si>
  <si>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</si>
  <si>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</si>
  <si>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</si>
  <si>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</si>
  <si>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</si>
  <si>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</si>
  <si>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</si>
  <si>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</si>
  <si>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</si>
  <si>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</si>
  <si>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</si>
  <si>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</si>
  <si>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</si>
  <si>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</si>
  <si>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</si>
  <si>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</si>
  <si>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</si>
  <si>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</si>
  <si>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</si>
  <si>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</si>
  <si>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</si>
  <si>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</si>
  <si>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</si>
  <si>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</si>
  <si>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</si>
  <si>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</si>
  <si>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</si>
  <si>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</si>
  <si>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</si>
  <si>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</si>
  <si>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</si>
  <si>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</si>
  <si>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</si>
  <si>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</si>
  <si>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</si>
  <si>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</si>
  <si>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</si>
  <si>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</si>
  <si>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</si>
  <si>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</si>
  <si>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</si>
  <si>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</si>
  <si>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</si>
  <si>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</si>
  <si>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</si>
  <si>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</si>
  <si>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</si>
  <si>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</si>
  <si>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</si>
  <si>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</si>
  <si>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</si>
  <si>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</si>
  <si>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</si>
  <si>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</si>
  <si>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</si>
  <si>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</si>
  <si>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</si>
  <si>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</si>
  <si>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</si>
  <si>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</si>
  <si>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</si>
  <si>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</si>
  <si>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</si>
  <si>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</si>
  <si>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</si>
  <si>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</si>
  <si>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</si>
  <si>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</si>
  <si>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</si>
  <si>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</si>
  <si>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</si>
  <si>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</si>
  <si>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</si>
  <si>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</si>
  <si>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</si>
  <si>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</si>
  <si>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</si>
  <si>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</si>
  <si>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</si>
  <si>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</si>
  <si>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</si>
  <si>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</si>
  <si>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</si>
  <si>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</si>
  <si>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</si>
  <si>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</si>
  <si>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</si>
  <si>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</si>
  <si>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</si>
  <si>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</si>
  <si>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</si>
  <si>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</si>
  <si>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</si>
  <si>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</si>
  <si>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</si>
  <si>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</si>
  <si>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</si>
  <si>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</si>
  <si>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</si>
  <si>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</si>
  <si>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</si>
  <si>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</si>
  <si>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</si>
  <si>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</si>
  <si>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</si>
  <si>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</si>
  <si>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</si>
  <si>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</si>
  <si>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</si>
  <si>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</si>
  <si>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</si>
  <si>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</si>
  <si>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</si>
  <si>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</si>
  <si>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</si>
  <si>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</si>
  <si>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</si>
  <si>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</si>
  <si>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</si>
  <si>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</si>
  <si>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</si>
  <si>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</si>
  <si>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</si>
  <si>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</si>
  <si>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</si>
  <si>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</si>
  <si>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</si>
  <si>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</si>
  <si>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</si>
  <si>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</si>
  <si>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</si>
  <si>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</si>
  <si>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</si>
  <si>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</si>
  <si>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</si>
  <si>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</si>
  <si>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</si>
  <si>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</si>
  <si>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</si>
  <si>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</si>
  <si>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</si>
  <si>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</si>
  <si>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</si>
  <si>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</si>
  <si>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</si>
  <si>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</si>
  <si>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</si>
  <si>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</si>
  <si>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</si>
  <si>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</si>
  <si>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</si>
  <si>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</si>
  <si>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</si>
  <si>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</si>
  <si>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</si>
  <si>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</si>
  <si>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</si>
  <si>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</si>
  <si>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</si>
  <si>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</si>
  <si>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</si>
  <si>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</si>
  <si>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</si>
  <si>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</si>
  <si>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</si>
  <si>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</si>
  <si>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</si>
  <si>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</si>
  <si>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</si>
  <si>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</si>
  <si>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</si>
  <si>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</si>
  <si>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</si>
  <si>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</si>
  <si>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</si>
  <si>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</si>
  <si>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</si>
  <si>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</si>
  <si>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</si>
  <si>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</si>
  <si>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</si>
  <si>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</si>
  <si>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</si>
  <si>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</si>
  <si>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</si>
  <si>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</si>
  <si>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</si>
  <si>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</si>
  <si>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</si>
  <si>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</si>
  <si>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</si>
  <si>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</si>
  <si>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</si>
  <si>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</si>
  <si>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</si>
  <si>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</si>
  <si>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</si>
  <si>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</si>
  <si>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</si>
  <si>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</si>
  <si>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</si>
  <si>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</si>
  <si>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</si>
  <si>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</si>
  <si>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</si>
  <si>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</si>
  <si>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</si>
  <si>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</si>
  <si>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</si>
  <si>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</si>
  <si>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</si>
  <si>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</si>
  <si>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</si>
  <si>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</si>
  <si>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</si>
  <si>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</si>
  <si>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</si>
  <si>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</si>
  <si>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</si>
  <si>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</si>
  <si>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</si>
  <si>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</si>
  <si>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</si>
  <si>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</si>
  <si>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</si>
  <si>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</si>
  <si>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</si>
  <si>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</si>
  <si>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</si>
  <si>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</si>
  <si>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</si>
  <si>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</si>
  <si>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</si>
  <si>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</si>
  <si>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</si>
  <si>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</si>
  <si>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</si>
  <si>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</si>
  <si>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</si>
  <si>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</si>
  <si>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</si>
  <si>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</si>
  <si>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</si>
  <si>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</si>
  <si>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</si>
  <si>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</si>
  <si>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</si>
  <si>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</si>
  <si>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</si>
  <si>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</si>
  <si>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</si>
  <si>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</si>
  <si>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</si>
  <si>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</si>
  <si>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</si>
  <si>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</si>
  <si>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</si>
  <si>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</si>
  <si>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</si>
  <si>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</si>
  <si>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</si>
  <si>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</si>
  <si>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</si>
  <si>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</si>
  <si>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</si>
  <si>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</si>
  <si>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</si>
  <si>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</si>
  <si>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</si>
  <si>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</si>
  <si>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</si>
  <si>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</si>
  <si>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</si>
  <si>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</si>
  <si>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</si>
  <si>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</si>
  <si>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</si>
  <si>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</si>
  <si>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</si>
  <si>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</si>
  <si>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</si>
  <si>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</si>
  <si>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</si>
  <si>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</si>
  <si>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</si>
  <si>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</si>
  <si>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</si>
  <si>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</si>
  <si>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</si>
  <si>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</si>
  <si>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</si>
  <si>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</si>
  <si>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</si>
  <si>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</si>
  <si>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</si>
  <si>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</si>
  <si>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</si>
  <si>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</si>
  <si>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</si>
  <si>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</si>
  <si>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</si>
  <si>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</si>
  <si>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</si>
  <si>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</si>
  <si>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</si>
  <si>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</si>
  <si>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</si>
  <si>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</si>
  <si>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</si>
  <si>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</si>
  <si>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</si>
  <si>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</si>
  <si>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</si>
  <si>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</si>
  <si>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</si>
  <si>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</si>
  <si>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</si>
  <si>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</si>
  <si>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</si>
  <si>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</si>
  <si>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</si>
  <si>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</si>
  <si>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</si>
  <si>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</si>
  <si>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</si>
  <si>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</si>
  <si>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</si>
  <si>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</si>
  <si>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</si>
  <si>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</si>
  <si>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</si>
  <si>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</si>
  <si>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</si>
  <si>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</si>
  <si>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</si>
  <si>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</si>
  <si>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</si>
  <si>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</si>
  <si>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</si>
  <si>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</si>
  <si>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</si>
  <si>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</si>
  <si>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</si>
  <si>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</si>
  <si>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</si>
  <si>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</si>
  <si>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</si>
  <si>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</si>
  <si>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</si>
  <si>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</si>
  <si>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</si>
  <si>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</si>
  <si>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</si>
  <si>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</si>
  <si>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</si>
  <si>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</si>
  <si>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</si>
  <si>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</si>
  <si>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</si>
  <si>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</si>
  <si>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</si>
  <si>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</si>
  <si>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</si>
  <si>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</si>
  <si>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</si>
  <si>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</si>
  <si>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</si>
  <si>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</si>
  <si>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</si>
  <si>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</si>
  <si>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</si>
  <si>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</si>
  <si>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</si>
  <si>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</si>
  <si>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</si>
  <si>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</si>
  <si>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</si>
  <si>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</si>
  <si>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</si>
  <si>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</si>
  <si>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</si>
  <si>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</si>
  <si>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</si>
  <si>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</si>
  <si>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</si>
  <si>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</si>
  <si>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</si>
  <si>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</si>
  <si>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</si>
  <si>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</si>
  <si>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</si>
  <si>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</si>
  <si>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</si>
  <si>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</si>
  <si>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</si>
  <si>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</si>
  <si>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</si>
  <si>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</si>
  <si>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</si>
  <si>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</si>
  <si>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</si>
  <si>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</si>
  <si>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</si>
  <si>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</si>
  <si>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</si>
  <si>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</si>
  <si>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</si>
  <si>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</si>
  <si>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</si>
  <si>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</si>
  <si>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</si>
  <si>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</si>
  <si>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</si>
  <si>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</si>
  <si>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</si>
  <si>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</si>
  <si>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</si>
  <si>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</si>
  <si>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</si>
  <si>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</si>
  <si>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</si>
  <si>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</si>
  <si>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</si>
  <si>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</si>
  <si>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</si>
  <si>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</si>
  <si>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</si>
  <si>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</si>
  <si>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</si>
  <si>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</si>
  <si>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</si>
  <si>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</si>
  <si>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</si>
  <si>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</si>
  <si>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</si>
  <si>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</si>
  <si>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</si>
  <si>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</si>
  <si>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</si>
  <si>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</si>
  <si>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</si>
  <si>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</si>
  <si>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</si>
  <si>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</si>
  <si>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</si>
  <si>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</si>
  <si>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</si>
  <si>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</si>
  <si>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</si>
  <si>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</si>
  <si>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</si>
  <si>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</si>
  <si>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</si>
  <si>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</si>
  <si>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</si>
  <si>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</si>
  <si>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</si>
  <si>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</si>
  <si>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</si>
  <si>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</si>
  <si>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</si>
  <si>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</si>
  <si>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</si>
  <si>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</si>
  <si>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</si>
  <si>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</si>
  <si>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</si>
  <si>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</si>
  <si>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</si>
  <si>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</si>
  <si>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</si>
  <si>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</si>
  <si>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</si>
  <si>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</si>
  <si>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</si>
  <si>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</si>
  <si>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</si>
  <si>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</si>
  <si>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</si>
  <si>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</si>
  <si>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</si>
  <si>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</si>
  <si>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</si>
  <si>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</si>
  <si>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</si>
  <si>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</si>
  <si>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</si>
  <si>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</si>
  <si>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</si>
  <si>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</si>
  <si>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</si>
  <si>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</si>
  <si>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</si>
  <si>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</si>
  <si>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</si>
  <si>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</si>
  <si>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</si>
  <si>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</si>
  <si>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</si>
  <si>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</si>
  <si>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</si>
  <si>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</si>
  <si>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</si>
  <si>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</si>
  <si>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</si>
  <si>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</si>
  <si>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</si>
  <si>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</si>
  <si>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</si>
  <si>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</si>
  <si>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</si>
  <si>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</si>
  <si>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</si>
  <si>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</si>
  <si>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</si>
  <si>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</si>
  <si>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</si>
  <si>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</si>
  <si>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</si>
  <si>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</si>
  <si>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</si>
  <si>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</si>
  <si>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</si>
  <si>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</si>
  <si>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</si>
  <si>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</si>
  <si>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</si>
  <si>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</si>
  <si>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</si>
  <si>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</si>
  <si>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</si>
  <si>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</si>
  <si>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</si>
  <si>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</si>
  <si>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</si>
  <si>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</si>
  <si>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</si>
  <si>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</si>
  <si>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</si>
  <si>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</si>
  <si>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</si>
  <si>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</si>
  <si>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</si>
  <si>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</si>
  <si>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</si>
  <si>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</si>
  <si>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</si>
  <si>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</si>
  <si>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</si>
  <si>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</si>
  <si>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</si>
  <si>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</si>
  <si>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</si>
  <si>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</si>
  <si>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</si>
  <si>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</si>
  <si>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</si>
  <si>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</si>
  <si>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</si>
  <si>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</si>
  <si>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</si>
  <si>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</si>
  <si>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</si>
  <si>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</si>
  <si>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</si>
  <si>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</si>
  <si>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</si>
  <si>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</si>
  <si>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</si>
  <si>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</si>
  <si>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</si>
  <si>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</si>
  <si>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</si>
  <si>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</si>
  <si>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</si>
  <si>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</si>
  <si>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</si>
  <si>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</si>
  <si>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</si>
  <si>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</si>
  <si>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</si>
  <si>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</si>
  <si>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</si>
  <si>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</si>
  <si>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</si>
  <si>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</si>
  <si>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</si>
  <si>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</si>
  <si>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</si>
  <si>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</si>
  <si>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</si>
  <si>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</si>
  <si>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</si>
  <si>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</si>
  <si>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</si>
  <si>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</si>
  <si>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</si>
  <si>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</si>
  <si>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</si>
  <si>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</si>
  <si>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</si>
  <si>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</si>
  <si>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</si>
  <si>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</si>
  <si>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</si>
  <si>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</si>
  <si>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</si>
  <si>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</si>
  <si>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</si>
  <si>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</si>
  <si>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</si>
  <si>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</si>
  <si>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</si>
  <si>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</si>
  <si>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</si>
  <si>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</si>
  <si>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</si>
  <si>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</si>
  <si>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</si>
  <si>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</si>
  <si>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</si>
  <si>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</si>
  <si>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</si>
  <si>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</si>
  <si>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</si>
  <si>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</si>
  <si>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</si>
  <si>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</si>
  <si>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</si>
  <si>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</si>
  <si>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</si>
  <si>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</si>
  <si>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</si>
  <si>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</si>
  <si>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</si>
  <si>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</si>
  <si>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</si>
  <si>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</si>
  <si>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</si>
  <si>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</si>
  <si>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</si>
  <si>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</si>
  <si>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</si>
  <si>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</si>
  <si>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</si>
  <si>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</si>
  <si>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</si>
  <si>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</si>
  <si>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</si>
  <si>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</si>
  <si>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</si>
  <si>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</si>
  <si>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</si>
  <si>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</si>
  <si>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</si>
  <si>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</si>
  <si>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</si>
  <si>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</si>
  <si>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</si>
  <si>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</si>
  <si>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</si>
  <si>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</si>
  <si>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</si>
  <si>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</si>
  <si>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</si>
  <si>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</si>
  <si>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</si>
  <si>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</si>
  <si>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</si>
  <si>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</si>
  <si>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</si>
  <si>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</si>
  <si>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</si>
  <si>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</si>
  <si>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</si>
  <si>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</si>
  <si>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</si>
  <si>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</si>
  <si>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</si>
  <si>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</si>
  <si>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</si>
  <si>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</si>
  <si>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</si>
  <si>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</si>
  <si>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</si>
  <si>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</si>
  <si>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</si>
  <si>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</si>
  <si>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</si>
  <si>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</si>
  <si>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</si>
  <si>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</si>
  <si>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</si>
  <si>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</si>
  <si>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</si>
  <si>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</si>
  <si>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</si>
  <si>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</si>
  <si>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</si>
  <si>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</si>
  <si>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</si>
  <si>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</si>
  <si>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</si>
  <si>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</si>
  <si>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</si>
  <si>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</si>
  <si>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</si>
  <si>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</si>
  <si>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</si>
  <si>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</si>
  <si>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</si>
  <si>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</si>
  <si>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</si>
  <si>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</si>
  <si>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</si>
  <si>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</si>
  <si>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</si>
  <si>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</si>
  <si>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</si>
  <si>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</si>
  <si>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</si>
  <si>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</si>
  <si>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</si>
  <si>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</si>
  <si>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</si>
  <si>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</si>
  <si>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</si>
  <si>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</si>
  <si>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</si>
  <si>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</si>
  <si>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</si>
  <si>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</si>
  <si>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</si>
  <si>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</si>
  <si>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</si>
  <si>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</si>
  <si>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</si>
  <si>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</si>
  <si>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</si>
  <si>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</si>
  <si>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</si>
  <si>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</si>
  <si>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</si>
  <si>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</si>
  <si>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</si>
  <si>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</si>
  <si>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</si>
  <si>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</si>
  <si>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</si>
  <si>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</si>
  <si>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</si>
  <si>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</si>
  <si>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</si>
  <si>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</si>
  <si>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</si>
  <si>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</si>
  <si>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</si>
  <si>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</si>
  <si>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</si>
  <si>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</si>
  <si>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</si>
  <si>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</si>
  <si>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</si>
  <si>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</si>
  <si>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</si>
  <si>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</si>
  <si>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</si>
  <si>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</si>
  <si>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</si>
  <si>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</si>
  <si>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</si>
  <si>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</si>
  <si>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</si>
  <si>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</si>
  <si>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</si>
  <si>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</si>
  <si>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</si>
  <si>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</si>
  <si>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</si>
  <si>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</si>
  <si>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</si>
  <si>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</si>
  <si>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</si>
  <si>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</si>
  <si>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</si>
  <si>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</si>
  <si>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</si>
  <si>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</si>
  <si>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</si>
  <si>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</si>
  <si>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</si>
  <si>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</si>
  <si>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</si>
  <si>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</si>
  <si>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</si>
  <si>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</si>
  <si>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</si>
  <si>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</si>
  <si>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</si>
  <si>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</si>
  <si>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</si>
  <si>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</si>
  <si>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</si>
  <si>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</si>
  <si>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</si>
  <si>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</si>
  <si>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</si>
  <si>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</si>
  <si>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</si>
  <si>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</si>
  <si>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</si>
  <si>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</si>
  <si>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</si>
  <si>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</si>
  <si>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</si>
  <si>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</si>
  <si>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</si>
  <si>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</si>
  <si>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</si>
  <si>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</si>
  <si>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</si>
  <si>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</si>
  <si>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</si>
  <si>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</si>
  <si>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</si>
  <si>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</si>
  <si>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</si>
  <si>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</si>
  <si>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</si>
  <si>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</si>
  <si>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</si>
  <si>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</si>
  <si>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</si>
  <si>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</si>
  <si>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</si>
  <si>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</si>
  <si>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</si>
  <si>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</si>
  <si>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</si>
  <si>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</si>
  <si>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</si>
  <si>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</si>
  <si>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</si>
  <si>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</si>
  <si>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</si>
  <si>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</si>
  <si>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</si>
  <si>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</si>
  <si>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</si>
  <si>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</si>
  <si>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</si>
  <si>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</si>
  <si>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</si>
  <si>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</si>
  <si>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</si>
  <si>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</si>
  <si>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</si>
  <si>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</si>
  <si>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</si>
  <si>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</si>
  <si>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</si>
  <si>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</si>
  <si>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</si>
  <si>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</si>
  <si>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</si>
  <si>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</si>
  <si>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</si>
  <si>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</si>
  <si>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</si>
  <si>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</si>
  <si>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</si>
  <si>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</si>
  <si>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</si>
  <si>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</si>
  <si>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</si>
  <si>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</si>
  <si>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</si>
  <si>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</si>
  <si>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</si>
  <si>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</si>
  <si>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</si>
  <si>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</si>
  <si>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</si>
  <si>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</si>
  <si>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</si>
  <si>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</si>
  <si>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</si>
  <si>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</si>
  <si>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</si>
  <si>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</si>
  <si>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</si>
  <si>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</si>
  <si>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</si>
  <si>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</si>
  <si>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</si>
  <si>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</si>
  <si>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</si>
  <si>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</si>
  <si>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</si>
  <si>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</si>
  <si>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</si>
  <si>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</si>
  <si>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</si>
  <si>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</si>
  <si>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</si>
  <si>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</si>
  <si>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</si>
  <si>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</si>
  <si>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</si>
  <si>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</si>
  <si>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</si>
  <si>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</si>
  <si>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</si>
  <si>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</si>
  <si>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</si>
  <si>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</si>
  <si>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</si>
  <si>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</si>
  <si>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</si>
  <si>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</si>
  <si>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</si>
  <si>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</si>
  <si>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</si>
  <si>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</si>
  <si>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</si>
  <si>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</si>
  <si>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</si>
  <si>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</si>
  <si>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</si>
  <si>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</si>
  <si>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</si>
  <si>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</si>
  <si>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</si>
  <si>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</si>
  <si>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</si>
  <si>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</si>
  <si>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</si>
  <si>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</si>
  <si>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</si>
  <si>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</si>
  <si>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</si>
  <si>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</si>
  <si>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</si>
  <si>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</si>
  <si>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</si>
  <si>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</si>
  <si>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</si>
  <si>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</si>
  <si>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</si>
  <si>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</si>
  <si>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</si>
  <si>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</si>
  <si>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</si>
  <si>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</si>
  <si>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</si>
  <si>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</si>
  <si>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</si>
  <si>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</si>
  <si>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</si>
  <si>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</si>
  <si>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</si>
  <si>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</si>
  <si>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</si>
  <si>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</si>
  <si>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</si>
  <si>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</si>
  <si>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</si>
  <si>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</si>
  <si>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</si>
  <si>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</si>
  <si>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</si>
  <si>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</si>
  <si>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</si>
  <si>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</si>
  <si>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</si>
  <si>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</si>
  <si>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</si>
  <si>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</si>
  <si>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</si>
  <si>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</si>
  <si>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</si>
  <si>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</si>
  <si>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</si>
  <si>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</si>
  <si>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</si>
  <si>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</si>
  <si>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</si>
  <si>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</si>
  <si>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</si>
  <si>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</si>
  <si>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</si>
  <si>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</si>
  <si>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</si>
  <si>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</si>
  <si>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</si>
  <si>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</si>
  <si>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</si>
  <si>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</si>
  <si>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</si>
  <si>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</si>
  <si>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</si>
  <si>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</si>
  <si>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</si>
  <si>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</si>
  <si>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</si>
  <si>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</si>
  <si>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</si>
  <si>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</si>
  <si>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</si>
  <si>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</si>
  <si>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</si>
  <si>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</si>
  <si>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</si>
  <si>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</si>
  <si>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</si>
  <si>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</si>
  <si>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</si>
  <si>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</si>
  <si>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</si>
  <si>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</si>
  <si>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</si>
  <si>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</si>
  <si>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</si>
  <si>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</si>
  <si>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</si>
  <si>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</si>
  <si>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</si>
  <si>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</si>
  <si>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</si>
  <si>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</si>
  <si>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</si>
  <si>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</si>
  <si>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</si>
  <si>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</si>
  <si>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</si>
  <si>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</si>
  <si>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</si>
  <si>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</si>
  <si>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</si>
  <si>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</si>
  <si>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</si>
  <si>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</si>
  <si>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</si>
  <si>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</si>
  <si>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</si>
  <si>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</si>
  <si>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</si>
  <si>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</si>
  <si>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</si>
  <si>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</si>
  <si>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</si>
  <si>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</si>
  <si>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</si>
  <si>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</si>
  <si>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</si>
  <si>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</si>
  <si>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</si>
  <si>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</si>
  <si>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</si>
  <si>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</si>
  <si>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</si>
  <si>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</si>
  <si>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</si>
  <si>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</si>
  <si>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</si>
  <si>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</si>
  <si>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</si>
  <si>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</si>
  <si>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</si>
  <si>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</si>
  <si>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</si>
  <si>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</si>
  <si>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</si>
  <si>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</si>
  <si>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</si>
  <si>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</si>
  <si>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</si>
  <si>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</si>
  <si>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</si>
  <si>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</si>
  <si>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</si>
  <si>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</si>
  <si>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</si>
  <si>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</si>
  <si>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</si>
  <si>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</si>
  <si>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</si>
  <si>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</si>
  <si>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</si>
  <si>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</si>
  <si>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</si>
  <si>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</si>
  <si>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</si>
  <si>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</si>
  <si>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</si>
  <si>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</si>
  <si>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</si>
  <si>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</si>
  <si>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</si>
  <si>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</si>
  <si>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</si>
  <si>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</si>
  <si>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</si>
  <si>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</si>
  <si>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</si>
  <si>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</si>
  <si>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</si>
  <si>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</si>
  <si>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</si>
  <si>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</si>
  <si>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</si>
  <si>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</si>
  <si>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</si>
  <si>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</si>
  <si>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</si>
  <si>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</si>
  <si>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</si>
  <si>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</si>
  <si>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</si>
  <si>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</si>
  <si>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</si>
  <si>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</si>
  <si>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</si>
  <si>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</si>
  <si>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</si>
  <si>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</si>
  <si>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</si>
  <si>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</si>
  <si>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</si>
  <si>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</si>
  <si>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</si>
  <si>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</si>
  <si>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</si>
  <si>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</si>
  <si>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</si>
  <si>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</si>
  <si>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</si>
  <si>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</si>
  <si>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</si>
  <si>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</si>
  <si>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</si>
  <si>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</si>
  <si>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</si>
  <si>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</si>
  <si>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</si>
  <si>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</si>
  <si>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</si>
  <si>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</si>
  <si>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</si>
  <si>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</si>
  <si>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</si>
  <si>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</si>
  <si>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</si>
  <si>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</si>
  <si>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</si>
  <si>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</si>
  <si>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</si>
  <si>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</si>
  <si>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</si>
  <si>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</si>
  <si>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</si>
  <si>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</si>
  <si>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</si>
  <si>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</si>
  <si>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</si>
  <si>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</si>
  <si>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</si>
  <si>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</si>
  <si>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</si>
  <si>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</si>
  <si>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</si>
  <si>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</si>
  <si>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</si>
  <si>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</si>
  <si>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</si>
  <si>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</si>
  <si>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</si>
  <si>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</si>
  <si>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</si>
  <si>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</si>
  <si>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</si>
  <si>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</si>
  <si>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</si>
  <si>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</si>
  <si>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</si>
  <si>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</si>
  <si>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</si>
  <si>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</si>
  <si>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</si>
  <si>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</si>
  <si>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</si>
  <si>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</si>
  <si>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</si>
  <si>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</si>
  <si>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</si>
  <si>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</si>
  <si>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</si>
  <si>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</si>
  <si>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</si>
  <si>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</si>
  <si>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</si>
  <si>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</si>
  <si>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</si>
  <si>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</si>
  <si>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</si>
  <si>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</si>
  <si>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</si>
  <si>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</si>
  <si>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</si>
  <si>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</si>
  <si>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</si>
  <si>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</si>
  <si>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</si>
  <si>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</si>
  <si>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</si>
  <si>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</si>
  <si>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</si>
  <si>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</si>
  <si>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</si>
  <si>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</si>
  <si>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</si>
  <si>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</si>
  <si>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</si>
  <si>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</si>
  <si>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</si>
  <si>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</si>
  <si>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</si>
  <si>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</si>
  <si>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</si>
  <si>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</si>
  <si>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</si>
  <si>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</si>
  <si>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</si>
  <si>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</si>
  <si>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</si>
  <si>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</si>
  <si>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</si>
  <si>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</si>
  <si>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</si>
  <si>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</si>
  <si>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</si>
  <si>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</si>
  <si>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</si>
  <si>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</si>
  <si>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</si>
  <si>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</si>
  <si>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</si>
  <si>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</si>
  <si>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</si>
  <si>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</si>
  <si>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</si>
  <si>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</si>
  <si>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</si>
  <si>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</si>
  <si>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</si>
  <si>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</si>
  <si>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</si>
  <si>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</si>
  <si>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</si>
  <si>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</si>
  <si>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</si>
  <si>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</si>
  <si>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</si>
  <si>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</si>
  <si>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</si>
  <si>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</si>
  <si>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</si>
  <si>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</si>
  <si>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</si>
  <si>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</si>
  <si>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</si>
  <si>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</si>
  <si>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</si>
  <si>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</si>
  <si>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</si>
  <si>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</si>
  <si>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</si>
  <si>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</si>
  <si>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</si>
  <si>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</si>
  <si>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</si>
  <si>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</si>
  <si>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</si>
  <si>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</si>
  <si>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</si>
  <si>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</si>
  <si>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</si>
  <si>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</si>
  <si>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</si>
  <si>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</si>
  <si>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</si>
  <si>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</si>
  <si>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</si>
  <si>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</si>
  <si>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</si>
  <si>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</si>
  <si>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</si>
  <si>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</si>
  <si>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</si>
  <si>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</si>
  <si>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</si>
  <si>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</si>
  <si>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</si>
  <si>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</si>
  <si>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</si>
  <si>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</si>
  <si>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</si>
  <si>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</si>
  <si>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</si>
  <si>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</si>
  <si>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</si>
  <si>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</si>
  <si>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</si>
  <si>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</si>
  <si>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</si>
  <si>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</si>
  <si>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</si>
  <si>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</si>
  <si>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</si>
  <si>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</si>
  <si>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</si>
  <si>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</si>
  <si>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</si>
  <si>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</si>
  <si>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</si>
  <si>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</si>
  <si>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</si>
  <si>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</si>
  <si>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</si>
  <si>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</si>
  <si>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</si>
  <si>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</si>
  <si>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</si>
  <si>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</si>
  <si>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</si>
  <si>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</si>
  <si>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</si>
  <si>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</si>
  <si>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</si>
  <si>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</si>
  <si>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</si>
  <si>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</si>
  <si>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</si>
  <si>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</si>
  <si>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</si>
  <si>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</si>
  <si>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</si>
  <si>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</si>
  <si>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</si>
  <si>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</si>
  <si>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</si>
  <si>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</si>
  <si>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</si>
  <si>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</si>
  <si>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</si>
  <si>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</si>
  <si>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</si>
  <si>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</si>
  <si>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</si>
  <si>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</si>
  <si>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</si>
  <si>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</si>
  <si>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</si>
  <si>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</si>
  <si>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</si>
  <si>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</si>
  <si>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</si>
  <si>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</si>
  <si>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</si>
  <si>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</si>
  <si>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</si>
  <si>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</si>
  <si>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</si>
  <si>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</si>
  <si>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</si>
  <si>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</si>
  <si>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</si>
  <si>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</si>
  <si>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</si>
  <si>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</si>
  <si>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</si>
  <si>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</si>
  <si>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</si>
  <si>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</si>
  <si>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</si>
  <si>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</si>
  <si>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</si>
  <si>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</si>
  <si>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</si>
  <si>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</si>
  <si>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</si>
  <si>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</si>
  <si>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</si>
  <si>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</si>
  <si>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</si>
  <si>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</si>
  <si>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</si>
  <si>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</si>
  <si>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</si>
  <si>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</si>
  <si>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</si>
  <si>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</si>
  <si>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</si>
  <si>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</si>
  <si>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</si>
  <si>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</si>
  <si>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</si>
  <si>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</si>
  <si>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</si>
  <si>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</si>
  <si>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</si>
  <si>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</si>
  <si>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</si>
  <si>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</si>
  <si>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</si>
  <si>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</si>
  <si>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</si>
  <si>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</si>
  <si>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</si>
  <si>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</si>
  <si>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</si>
  <si>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</si>
  <si>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</si>
  <si>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</si>
  <si>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</si>
  <si>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</si>
  <si>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</si>
  <si>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</si>
  <si>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</si>
  <si>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</si>
  <si>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</si>
  <si>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</si>
  <si>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</si>
  <si>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</si>
  <si>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</si>
  <si>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</si>
  <si>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</si>
  <si>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</si>
  <si>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</si>
  <si>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</si>
  <si>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</si>
  <si>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</si>
  <si>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</si>
  <si>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</si>
  <si>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</si>
  <si>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</si>
  <si>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</si>
  <si>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</si>
  <si>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</si>
  <si>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</si>
  <si>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</si>
  <si>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</si>
  <si>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</si>
  <si>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</si>
  <si>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</si>
  <si>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</si>
  <si>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</si>
  <si>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</si>
  <si>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</si>
  <si>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</si>
  <si>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</si>
  <si>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</si>
  <si>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</si>
  <si>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</si>
  <si>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</si>
  <si>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</si>
  <si>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</si>
  <si>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</si>
  <si>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</si>
  <si>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</si>
  <si>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</si>
  <si>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</si>
  <si>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</si>
  <si>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</si>
  <si>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</si>
  <si>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</si>
  <si>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</si>
  <si>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</si>
  <si>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</si>
  <si>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</si>
  <si>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</si>
  <si>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</si>
  <si>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</si>
  <si>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</si>
  <si>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</si>
  <si>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</si>
  <si>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</si>
  <si>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</si>
  <si>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</si>
  <si>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</si>
  <si>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</si>
  <si>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</si>
  <si>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</si>
  <si>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</si>
  <si>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</si>
  <si>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</si>
  <si>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</si>
  <si>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</si>
  <si>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</si>
  <si>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</si>
  <si>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</si>
  <si>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</si>
  <si>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</si>
  <si>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</si>
  <si>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</si>
  <si>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</si>
  <si>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</si>
  <si>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</si>
  <si>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</si>
  <si>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</si>
  <si>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</si>
  <si>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</si>
  <si>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</si>
  <si>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</si>
  <si>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</si>
  <si>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</si>
  <si>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</si>
  <si>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</si>
  <si>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</si>
  <si>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</si>
  <si>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</si>
  <si>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</si>
  <si>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</si>
  <si>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</si>
  <si>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</si>
  <si>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</si>
  <si>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</si>
  <si>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</si>
  <si>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</si>
  <si>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</si>
  <si>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</si>
  <si>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</si>
  <si>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</si>
  <si>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</si>
  <si>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</si>
  <si>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</si>
  <si>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</si>
  <si>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</si>
  <si>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</si>
  <si>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</si>
  <si>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</si>
  <si>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</si>
  <si>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</si>
  <si>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</si>
  <si>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</si>
  <si>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</si>
  <si>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</si>
  <si>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</si>
  <si>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</si>
  <si>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</si>
  <si>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</si>
  <si>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</si>
  <si>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</si>
  <si>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</si>
  <si>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</si>
  <si>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</si>
  <si>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</si>
  <si>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</si>
  <si>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</si>
  <si>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</si>
  <si>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</si>
  <si>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</si>
  <si>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</si>
  <si>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</si>
  <si>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</si>
  <si>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</si>
  <si>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</si>
  <si>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</si>
  <si>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</si>
  <si>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</si>
  <si>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</si>
  <si>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</si>
  <si>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</si>
  <si>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</si>
  <si>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</si>
  <si>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</si>
  <si>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</si>
  <si>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</si>
  <si>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</si>
  <si>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</si>
  <si>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</si>
  <si>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</si>
  <si>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</si>
  <si>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</si>
  <si>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</si>
  <si>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</si>
  <si>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</si>
  <si>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</si>
  <si>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</si>
  <si>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</si>
  <si>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</si>
  <si>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</si>
  <si>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</si>
  <si>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</si>
  <si>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</si>
  <si>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</si>
  <si>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</si>
  <si>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</si>
  <si>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</si>
  <si>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</si>
  <si>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</si>
  <si>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</si>
  <si>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</si>
  <si>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</si>
  <si>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</si>
  <si>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</si>
  <si>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</si>
  <si>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</si>
  <si>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</si>
  <si>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</si>
  <si>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</si>
  <si>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</si>
  <si>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</si>
  <si>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</si>
  <si>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</si>
  <si>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</si>
  <si>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</si>
  <si>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</si>
  <si>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</si>
  <si>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</si>
  <si>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</si>
  <si>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</si>
  <si>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</si>
  <si>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</si>
  <si>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</si>
  <si>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</si>
  <si>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</si>
  <si>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</si>
  <si>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</si>
  <si>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</si>
  <si>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</si>
  <si>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</si>
  <si>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</si>
  <si>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</si>
  <si>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</si>
  <si>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</si>
  <si>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</si>
  <si>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</si>
  <si>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</si>
  <si>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</si>
  <si>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</si>
  <si>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</si>
  <si>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</si>
  <si>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</si>
  <si>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</si>
  <si>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</si>
  <si>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</si>
  <si>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</si>
  <si>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</si>
  <si>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</si>
  <si>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</si>
  <si>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</si>
  <si>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</si>
  <si>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</si>
  <si>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</si>
  <si>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</si>
  <si>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</si>
  <si>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</si>
  <si>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</si>
  <si>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</si>
  <si>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</si>
  <si>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</si>
  <si>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</si>
  <si>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</si>
  <si>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</si>
  <si>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</si>
  <si>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</si>
  <si>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</si>
  <si>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</si>
  <si>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</si>
  <si>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</si>
  <si>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</si>
  <si>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</si>
  <si>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</si>
  <si>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</si>
  <si>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</si>
  <si>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</si>
  <si>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</si>
  <si>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</si>
  <si>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</si>
  <si>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</si>
  <si>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</si>
  <si>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</si>
  <si>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</si>
  <si>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</si>
  <si>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</si>
  <si>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</si>
  <si>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</si>
  <si>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</si>
  <si>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</si>
  <si>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</si>
  <si>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</si>
  <si>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</si>
  <si>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</si>
  <si>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</si>
  <si>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</si>
  <si>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</si>
  <si>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</si>
  <si>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</si>
  <si>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</si>
  <si>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</si>
  <si>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</si>
  <si>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</si>
  <si>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</si>
  <si>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</si>
  <si>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</si>
  <si>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</si>
  <si>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</si>
  <si>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</si>
  <si>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</si>
  <si>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</si>
  <si>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</si>
  <si>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</si>
  <si>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</si>
  <si>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</si>
  <si>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</si>
  <si>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</si>
  <si>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</si>
  <si>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</si>
  <si>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</si>
  <si>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</si>
  <si>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</si>
  <si>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</si>
  <si>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</si>
  <si>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</si>
  <si>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</si>
  <si>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</si>
  <si>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</si>
  <si>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</si>
  <si>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</si>
  <si>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</si>
  <si>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</si>
  <si>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</si>
  <si>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</si>
  <si>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</si>
  <si>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</si>
  <si>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</si>
  <si>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</si>
  <si>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</si>
  <si>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</si>
  <si>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</si>
  <si>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</si>
  <si>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</si>
  <si>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</si>
  <si>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</si>
  <si>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</si>
  <si>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</si>
  <si>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</si>
  <si>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</si>
  <si>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</si>
  <si>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</si>
  <si>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</si>
  <si>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</si>
  <si>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</si>
  <si>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</si>
  <si>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</si>
  <si>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</si>
  <si>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</si>
  <si>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</si>
  <si>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</si>
  <si>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</si>
  <si>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</si>
  <si>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</si>
  <si>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</si>
  <si>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</si>
  <si>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</si>
  <si>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</si>
  <si>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</si>
  <si>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</si>
  <si>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</si>
  <si>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</si>
  <si>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</si>
  <si>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</si>
  <si>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</si>
  <si>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</si>
  <si>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</si>
  <si>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</si>
  <si>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</si>
  <si>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</si>
  <si>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</si>
  <si>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</si>
  <si>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</si>
  <si>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</si>
  <si>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</si>
  <si>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</si>
  <si>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</si>
  <si>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</si>
  <si>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</si>
  <si>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</si>
  <si>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</si>
  <si>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</si>
  <si>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</si>
  <si>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</si>
  <si>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</si>
  <si>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</si>
  <si>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</si>
  <si>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</si>
  <si>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</si>
  <si>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</si>
  <si>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</si>
  <si>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</si>
  <si>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</si>
  <si>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</si>
  <si>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</si>
  <si>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</si>
  <si>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</si>
  <si>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</si>
  <si>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</si>
  <si>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</si>
  <si>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</si>
  <si>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</si>
  <si>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</si>
  <si>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</si>
  <si>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</si>
  <si>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</si>
  <si>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</si>
  <si>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</si>
  <si>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</si>
  <si>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</si>
  <si>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</si>
  <si>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</si>
  <si>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</si>
  <si>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</si>
  <si>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</si>
  <si>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</si>
  <si>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</si>
  <si>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</si>
  <si>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</si>
  <si>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</si>
  <si>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</si>
  <si>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</si>
  <si>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</si>
  <si>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</si>
  <si>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</si>
  <si>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</si>
  <si>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</si>
  <si>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</si>
  <si>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</si>
  <si>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</si>
  <si>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</si>
  <si>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</si>
  <si>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</si>
  <si>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</si>
  <si>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</si>
  <si>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</si>
  <si>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</si>
  <si>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</si>
  <si>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</si>
  <si>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</si>
  <si>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</si>
  <si>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</si>
  <si>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</si>
  <si>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</si>
  <si>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</si>
  <si>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</si>
  <si>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</si>
  <si>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</si>
  <si>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</si>
  <si>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</si>
  <si>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</si>
  <si>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</si>
  <si>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</si>
  <si>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</si>
  <si>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</si>
  <si>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</si>
  <si>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</si>
  <si>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</si>
  <si>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</si>
  <si>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</si>
  <si>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</si>
  <si>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</si>
  <si>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</si>
  <si>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</si>
  <si>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</si>
  <si>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</si>
  <si>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</si>
  <si>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</si>
  <si>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</si>
  <si>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</si>
  <si>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</si>
  <si>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</si>
  <si>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</si>
  <si>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</si>
  <si>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</si>
  <si>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</si>
  <si>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</si>
  <si>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</si>
  <si>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</si>
  <si>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</si>
  <si>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</si>
  <si>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</si>
  <si>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</si>
  <si>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</si>
  <si>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</si>
  <si>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</si>
  <si>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</si>
  <si>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</si>
  <si>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</si>
  <si>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</si>
  <si>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</si>
  <si>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</si>
  <si>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</si>
  <si>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</si>
  <si>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</si>
  <si>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</si>
  <si>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</si>
  <si>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</si>
  <si>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</si>
  <si>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</si>
  <si>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</si>
  <si>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</si>
  <si>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</si>
  <si>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</si>
  <si>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</si>
  <si>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</si>
  <si>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</si>
  <si>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</si>
  <si>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</si>
  <si>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</si>
  <si>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</si>
  <si>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</si>
  <si>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</si>
  <si>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</si>
  <si>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</si>
  <si>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</si>
  <si>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</si>
  <si>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</si>
  <si>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</si>
  <si>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</si>
  <si>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</si>
  <si>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</si>
  <si>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</si>
  <si>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</si>
  <si>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</si>
  <si>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</si>
  <si>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</si>
  <si>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</si>
  <si>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</si>
  <si>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</si>
  <si>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</si>
  <si>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</si>
  <si>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</si>
  <si>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</si>
  <si>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</si>
  <si>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</si>
  <si>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</si>
  <si>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</si>
  <si>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</si>
  <si>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</si>
  <si>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</si>
  <si>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</si>
  <si>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</si>
  <si>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</si>
  <si>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</si>
  <si>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</si>
  <si>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</si>
  <si>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</si>
  <si>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</si>
  <si>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</si>
  <si>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</si>
  <si>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</si>
  <si>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</si>
  <si>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</si>
  <si>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</si>
  <si>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</si>
  <si>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</si>
  <si>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</si>
  <si>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</si>
  <si>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</si>
  <si>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</si>
  <si>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</si>
  <si>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</si>
  <si>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</si>
  <si>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</si>
  <si>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</si>
  <si>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</si>
  <si>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</si>
  <si>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</si>
  <si>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</si>
  <si>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</si>
  <si>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</si>
  <si>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</si>
  <si>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</si>
  <si>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</si>
  <si>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</si>
  <si>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</si>
  <si>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</si>
  <si>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</si>
  <si>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</si>
  <si>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</si>
  <si>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</si>
  <si>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</si>
  <si>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</si>
  <si>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</si>
  <si>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</si>
  <si>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</si>
  <si>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</si>
  <si>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</si>
  <si>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</si>
  <si>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</si>
  <si>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</si>
  <si>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</si>
  <si>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</si>
  <si>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</si>
  <si>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</si>
  <si>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</si>
  <si>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</si>
  <si>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</si>
  <si>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</si>
  <si>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</si>
  <si>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</si>
  <si>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</si>
  <si>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</si>
  <si>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</si>
  <si>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</si>
  <si>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</si>
  <si>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</si>
  <si>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</si>
  <si>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</si>
  <si>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</si>
  <si>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</si>
  <si>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</si>
  <si>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</si>
  <si>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</si>
  <si>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</si>
  <si>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</si>
  <si>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</si>
  <si>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</si>
  <si>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</si>
  <si>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</si>
  <si>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</si>
  <si>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</si>
  <si>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</si>
  <si>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</si>
  <si>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</si>
  <si>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</si>
  <si>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</si>
  <si>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</si>
  <si>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</si>
  <si>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</si>
  <si>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</si>
  <si>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</si>
  <si>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</si>
  <si>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</si>
  <si>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</si>
  <si>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</si>
  <si>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</si>
  <si>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</si>
  <si>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</si>
  <si>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</si>
  <si>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</si>
  <si>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</si>
  <si>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</si>
  <si>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</si>
  <si>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</si>
  <si>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</si>
  <si>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</si>
  <si>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</si>
  <si>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</si>
  <si>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</si>
  <si>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</si>
  <si>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</si>
  <si>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</si>
  <si>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</si>
  <si>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</si>
  <si>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</si>
  <si>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</si>
  <si>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</si>
  <si>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</si>
  <si>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</si>
  <si>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</si>
  <si>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</si>
  <si>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</si>
  <si>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</si>
  <si>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</si>
  <si>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</si>
  <si>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</si>
  <si>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</si>
  <si>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</si>
  <si>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</si>
  <si>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</si>
  <si>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</si>
  <si>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</si>
  <si>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</si>
  <si>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</si>
  <si>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</si>
  <si>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</si>
  <si>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</si>
  <si>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</si>
  <si>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</si>
  <si>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</si>
  <si>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</si>
  <si>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</si>
  <si>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</si>
  <si>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</si>
  <si>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</si>
  <si>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</si>
  <si>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</si>
  <si>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</si>
  <si>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</si>
  <si>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</si>
  <si>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</si>
  <si>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</si>
  <si>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</si>
  <si>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</si>
  <si>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</si>
  <si>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</si>
  <si>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</si>
  <si>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</si>
  <si>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</si>
  <si>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</si>
  <si>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</si>
  <si>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</si>
  <si>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</si>
  <si>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</si>
  <si>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</si>
  <si>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</si>
  <si>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</si>
  <si>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</si>
  <si>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</si>
  <si>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</si>
  <si>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</si>
  <si>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</si>
  <si>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</si>
  <si>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</si>
  <si>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</si>
  <si>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</si>
  <si>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</si>
  <si>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</si>
  <si>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</si>
  <si>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</si>
  <si>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</si>
  <si>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</si>
  <si>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</si>
  <si>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</si>
  <si>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</si>
  <si>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</si>
  <si>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</si>
  <si>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</si>
  <si>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</si>
  <si>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</si>
  <si>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</si>
  <si>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</si>
  <si>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</si>
  <si>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</si>
  <si>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</si>
  <si>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</si>
  <si>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</si>
  <si>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</si>
  <si>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</si>
  <si>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</si>
  <si>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</si>
  <si>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</si>
  <si>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</si>
  <si>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</si>
  <si>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</si>
  <si>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</si>
  <si>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</si>
  <si>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</si>
  <si>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</si>
  <si>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</si>
  <si>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</si>
  <si>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</si>
  <si>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</si>
  <si>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</si>
  <si>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</si>
  <si>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</si>
  <si>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</si>
  <si>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</si>
  <si>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</si>
  <si>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</si>
  <si>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</si>
  <si>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</si>
  <si>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</si>
  <si>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</si>
  <si>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</si>
  <si>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</si>
  <si>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</si>
  <si>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</si>
  <si>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</si>
  <si>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</si>
  <si>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</si>
  <si>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</si>
  <si>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</si>
  <si>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</si>
  <si>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</si>
  <si>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</si>
  <si>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</si>
  <si>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</si>
  <si>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</si>
  <si>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</si>
  <si>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</si>
  <si>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</si>
  <si>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</si>
  <si>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</si>
  <si>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</si>
  <si>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</si>
  <si>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</si>
  <si>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</si>
  <si>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</si>
  <si>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</si>
  <si>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</si>
  <si>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</si>
  <si>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</si>
  <si>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</si>
  <si>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</si>
  <si>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</si>
  <si>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</si>
  <si>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</si>
  <si>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</si>
  <si>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</si>
  <si>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</si>
  <si>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</si>
  <si>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</si>
  <si>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</si>
  <si>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</si>
  <si>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</si>
  <si>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</si>
  <si>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</si>
  <si>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</si>
  <si>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</si>
  <si>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</si>
  <si>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</si>
  <si>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</si>
  <si>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</si>
  <si>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</si>
  <si>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</si>
  <si>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</si>
  <si>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</si>
  <si>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</si>
  <si>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</si>
  <si>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</si>
  <si>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</si>
  <si>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</si>
  <si>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</si>
  <si>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</si>
  <si>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</si>
  <si>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</si>
  <si>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</si>
  <si>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</si>
  <si>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</si>
  <si>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</si>
  <si>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</si>
  <si>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</si>
  <si>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</si>
  <si>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</si>
  <si>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</si>
  <si>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</si>
  <si>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</si>
  <si>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</si>
  <si>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</si>
  <si>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</si>
  <si>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</si>
  <si>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</si>
  <si>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</si>
  <si>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</si>
  <si>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</si>
  <si>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</si>
  <si>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</si>
  <si>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</si>
  <si>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</si>
  <si>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</si>
  <si>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</si>
  <si>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</si>
  <si>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</si>
  <si>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</si>
  <si>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</si>
  <si>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</si>
  <si>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</si>
  <si>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</si>
  <si>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</si>
  <si>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</si>
  <si>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</si>
  <si>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</si>
  <si>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</si>
  <si>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</si>
  <si>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</si>
  <si>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</si>
  <si>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</si>
  <si>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</si>
  <si>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</si>
  <si>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</si>
  <si>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</si>
  <si>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</si>
  <si>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</si>
  <si>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</si>
  <si>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</si>
  <si>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</si>
  <si>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</si>
  <si>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</si>
  <si>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</si>
  <si>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</si>
  <si>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</si>
  <si>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</si>
  <si>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</si>
  <si>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</si>
  <si>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</si>
  <si>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</si>
  <si>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</si>
  <si>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</si>
  <si>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</si>
  <si>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</si>
  <si>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</si>
  <si>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</si>
  <si>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</si>
  <si>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</si>
  <si>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</si>
  <si>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</si>
  <si>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</si>
  <si>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</si>
  <si>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</si>
  <si>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</si>
  <si>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</si>
  <si>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</si>
  <si>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</si>
  <si>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</si>
  <si>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</si>
  <si>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</si>
  <si>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</si>
  <si>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</si>
  <si>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</si>
  <si>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</si>
  <si>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</si>
  <si>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</si>
  <si>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</si>
  <si>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</si>
  <si>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</si>
  <si>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</si>
  <si>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</si>
  <si>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</si>
  <si>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</si>
  <si>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</si>
  <si>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</si>
  <si>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</si>
  <si>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</si>
  <si>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</si>
  <si>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</si>
  <si>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</si>
  <si>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</si>
  <si>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</si>
  <si>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</si>
  <si>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</si>
  <si>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</si>
  <si>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</si>
  <si>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</si>
  <si>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</si>
  <si>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</si>
  <si>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</si>
  <si>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</si>
  <si>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</si>
  <si>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</si>
  <si>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</si>
  <si>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</si>
  <si>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</si>
  <si>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</si>
  <si>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</si>
  <si>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</si>
  <si>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</si>
  <si>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</si>
  <si>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</si>
  <si>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</si>
  <si>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</si>
  <si>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</si>
  <si>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</si>
  <si>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</si>
  <si>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</si>
  <si>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</si>
  <si>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</si>
  <si>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</si>
  <si>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</si>
  <si>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</si>
  <si>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</si>
  <si>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</si>
  <si>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</si>
  <si>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</si>
  <si>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</si>
  <si>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</si>
  <si>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</si>
  <si>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</si>
  <si>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</si>
  <si>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</si>
  <si>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</si>
  <si>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</si>
  <si>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</si>
  <si>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</si>
  <si>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</si>
  <si>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</si>
  <si>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</si>
  <si>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</si>
  <si>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</si>
  <si>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</si>
  <si>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</si>
  <si>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</si>
  <si>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</si>
  <si>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</si>
  <si>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</si>
  <si>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</si>
  <si>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</si>
  <si>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</si>
  <si>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</si>
  <si>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</si>
  <si>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</si>
  <si>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</si>
  <si>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</si>
  <si>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</si>
  <si>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</si>
  <si>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</si>
  <si>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</si>
  <si>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</si>
  <si>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</si>
  <si>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</si>
  <si>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</si>
  <si>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</si>
  <si>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</si>
  <si>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</si>
  <si>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</si>
  <si>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</si>
  <si>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</si>
  <si>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</si>
  <si>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</si>
  <si>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</si>
  <si>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</si>
  <si>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</si>
  <si>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</si>
  <si>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</si>
  <si>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</si>
  <si>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</si>
  <si>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</si>
  <si>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</si>
  <si>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</si>
  <si>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</si>
  <si>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</si>
  <si>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</si>
  <si>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</si>
  <si>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</si>
  <si>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</si>
  <si>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</si>
  <si>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</si>
  <si>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</si>
  <si>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</si>
  <si>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</si>
  <si>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</si>
  <si>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</si>
  <si>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</si>
  <si>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</si>
  <si>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</si>
  <si>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</si>
  <si>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</si>
  <si>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</si>
  <si>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</si>
  <si>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</si>
  <si>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</si>
  <si>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</si>
  <si>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</si>
  <si>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</si>
  <si>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</si>
  <si>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</si>
  <si>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</si>
  <si>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</si>
  <si>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</si>
  <si>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</si>
  <si>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</si>
  <si>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</si>
  <si>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</si>
  <si>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</si>
  <si>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</si>
  <si>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</si>
  <si>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</si>
  <si>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</si>
  <si>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</si>
  <si>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</si>
  <si>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</si>
  <si>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</si>
  <si>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</si>
  <si>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</si>
  <si>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</si>
  <si>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</si>
  <si>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</si>
  <si>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</si>
  <si>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</si>
  <si>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</si>
  <si>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</si>
  <si>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</si>
  <si>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</si>
  <si>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</si>
  <si>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</si>
  <si>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</si>
  <si>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</si>
  <si>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</si>
  <si>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</si>
  <si>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</si>
  <si>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</si>
  <si>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</si>
  <si>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</si>
  <si>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</si>
  <si>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</si>
  <si>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</si>
  <si>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</si>
  <si>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</si>
  <si>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</si>
  <si>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</si>
  <si>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</si>
  <si>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</si>
  <si>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</si>
  <si>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</si>
  <si>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</si>
  <si>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</si>
  <si>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</si>
  <si>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</si>
  <si>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</si>
  <si>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</si>
  <si>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</si>
  <si>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</si>
  <si>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</si>
  <si>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</si>
  <si>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</si>
  <si>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</si>
  <si>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</si>
  <si>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</si>
  <si>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</si>
  <si>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</si>
  <si>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</si>
  <si>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</si>
  <si>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</si>
  <si>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</si>
  <si>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</si>
  <si>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</si>
  <si>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</si>
  <si>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</si>
  <si>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</si>
  <si>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</si>
  <si>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</si>
  <si>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</si>
  <si>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</si>
  <si>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</si>
  <si>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</si>
  <si>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</si>
  <si>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</si>
  <si>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</si>
  <si>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</si>
  <si>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</si>
  <si>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</si>
  <si>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</si>
  <si>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</si>
  <si>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</si>
  <si>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</si>
  <si>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</si>
  <si>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</si>
  <si>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</si>
  <si>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</si>
  <si>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</si>
  <si>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</si>
  <si>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</si>
  <si>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</si>
  <si>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</si>
  <si>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</si>
  <si>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</si>
  <si>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</si>
  <si>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</si>
  <si>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</si>
  <si>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</si>
  <si>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</si>
  <si>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</si>
  <si>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</si>
  <si>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</si>
  <si>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</si>
  <si>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</si>
  <si>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</si>
  <si>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</si>
  <si>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</si>
  <si>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</si>
  <si>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</si>
  <si>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</si>
  <si>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</si>
  <si>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</si>
  <si>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</si>
  <si>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</si>
  <si>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</si>
  <si>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</si>
  <si>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</si>
  <si>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</si>
  <si>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</si>
  <si>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</si>
  <si>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</si>
  <si>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</si>
  <si>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</si>
  <si>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</si>
  <si>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</si>
  <si>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</si>
  <si>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</si>
  <si>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</si>
  <si>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</si>
  <si>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</si>
  <si>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</si>
  <si>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</si>
  <si>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</si>
  <si>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</si>
  <si>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</si>
  <si>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</si>
  <si>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</si>
  <si>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</si>
  <si>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</si>
  <si>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</si>
  <si>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</si>
  <si>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</si>
  <si>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</si>
  <si>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</si>
  <si>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</si>
  <si>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</si>
  <si>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</si>
  <si>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</si>
  <si>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</si>
  <si>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</si>
  <si>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</si>
  <si>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</si>
  <si>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</si>
  <si>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</si>
  <si>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</si>
  <si>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</si>
  <si>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</si>
  <si>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</si>
  <si>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</si>
  <si>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</si>
  <si>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</si>
  <si>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</si>
  <si>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</si>
  <si>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</si>
  <si>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</si>
  <si>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</si>
  <si>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</si>
  <si>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</si>
  <si>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</si>
  <si>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</si>
  <si>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</si>
  <si>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</si>
  <si>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</si>
  <si>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</si>
  <si>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</si>
  <si>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</si>
  <si>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</si>
  <si>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</si>
  <si>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</si>
  <si>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</si>
  <si>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</si>
  <si>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</si>
  <si>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</si>
  <si>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</si>
  <si>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</si>
  <si>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</si>
  <si>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</si>
  <si>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</si>
  <si>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</si>
  <si>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</si>
  <si>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</si>
  <si>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</si>
  <si>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</si>
  <si>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</si>
  <si>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</si>
  <si>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</si>
  <si>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</si>
  <si>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</si>
  <si>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</si>
  <si>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</si>
  <si>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</si>
  <si>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</si>
  <si>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</si>
  <si>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</si>
  <si>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</si>
  <si>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</si>
  <si>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</si>
  <si>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</si>
  <si>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</si>
  <si>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</si>
  <si>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</si>
  <si>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</si>
  <si>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</si>
  <si>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</si>
  <si>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</si>
  <si>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</si>
  <si>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</si>
  <si>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</si>
  <si>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</si>
  <si>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</si>
  <si>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</si>
  <si>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</si>
  <si>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</si>
  <si>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</si>
  <si>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</si>
  <si>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</si>
  <si>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</si>
  <si>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</si>
  <si>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</si>
  <si>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</si>
  <si>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</si>
  <si>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</si>
  <si>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</si>
  <si>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</si>
  <si>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</si>
  <si>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</si>
  <si>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</si>
  <si>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</si>
  <si>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</si>
  <si>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</si>
  <si>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</si>
  <si>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</si>
  <si>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</si>
  <si>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</si>
  <si>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</si>
  <si>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</si>
  <si>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</si>
  <si>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</si>
  <si>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</si>
  <si>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</si>
  <si>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</si>
  <si>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</si>
  <si>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</si>
  <si>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</si>
  <si>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</si>
  <si>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</si>
  <si>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</si>
  <si>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</si>
  <si>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</si>
  <si>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</si>
  <si>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</si>
  <si>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</si>
  <si>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</si>
  <si>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</si>
  <si>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</si>
  <si>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</si>
  <si>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</si>
  <si>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</si>
  <si>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</si>
  <si>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</si>
  <si>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</si>
  <si>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</si>
  <si>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</si>
  <si>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</si>
  <si>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</si>
  <si>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</si>
  <si>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</si>
  <si>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</si>
  <si>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</si>
  <si>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</si>
  <si>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</si>
  <si>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</si>
  <si>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</si>
  <si>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</si>
  <si>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</si>
  <si>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</si>
  <si>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</si>
  <si>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</si>
  <si>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</si>
  <si>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</si>
  <si>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</si>
  <si>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</si>
  <si>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</si>
  <si>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</si>
  <si>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</si>
  <si>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</si>
  <si>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</si>
  <si>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</si>
  <si>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</si>
  <si>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</si>
  <si>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</si>
  <si>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</si>
  <si>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</si>
  <si>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</si>
  <si>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</si>
  <si>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</si>
  <si>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</si>
  <si>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</si>
  <si>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</si>
  <si>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</si>
  <si>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</si>
  <si>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</si>
  <si>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</si>
  <si>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</si>
  <si>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</si>
  <si>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</si>
  <si>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</si>
  <si>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</si>
  <si>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</si>
  <si>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</si>
  <si>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</si>
  <si>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</si>
  <si>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</si>
  <si>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</si>
  <si>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</si>
  <si>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</si>
  <si>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</si>
  <si>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</si>
  <si>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</si>
  <si>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</si>
  <si>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</si>
  <si>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</si>
  <si>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</si>
  <si>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</si>
  <si>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</si>
  <si>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</si>
  <si>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</si>
  <si>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</si>
  <si>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</si>
  <si>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</si>
  <si>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</si>
  <si>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</si>
  <si>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</si>
  <si>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</si>
  <si>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</si>
  <si>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</si>
  <si>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</si>
  <si>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</si>
  <si>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</si>
  <si>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</si>
  <si>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</si>
  <si>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</si>
  <si>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</si>
  <si>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</si>
  <si>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</si>
  <si>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</si>
  <si>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</si>
  <si>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</si>
  <si>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</si>
  <si>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</si>
  <si>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</si>
  <si>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</si>
  <si>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</si>
  <si>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</si>
  <si>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</si>
  <si>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</si>
  <si>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</si>
  <si>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</si>
  <si>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</si>
  <si>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</si>
  <si>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</si>
  <si>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</si>
  <si>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</si>
  <si>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</si>
  <si>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</si>
  <si>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</si>
  <si>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</si>
  <si>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</si>
  <si>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</si>
  <si>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</si>
  <si>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</si>
  <si>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</si>
  <si>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</si>
  <si>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</si>
  <si>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</si>
  <si>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</si>
  <si>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</si>
  <si>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</si>
  <si>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</si>
  <si>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</si>
  <si>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</si>
  <si>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</si>
  <si>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</si>
  <si>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</si>
  <si>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</si>
  <si>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</si>
  <si>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</si>
  <si>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</si>
  <si>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</si>
  <si>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</si>
  <si>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</si>
  <si>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</si>
  <si>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</si>
  <si>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</si>
  <si>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</si>
  <si>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</si>
  <si>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</si>
  <si>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</si>
  <si>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</si>
  <si>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</si>
  <si>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</si>
  <si>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</si>
  <si>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</si>
  <si>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</si>
  <si>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</si>
  <si>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</si>
  <si>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</si>
  <si>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</si>
  <si>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</si>
  <si>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</si>
  <si>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</si>
  <si>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</si>
  <si>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</si>
  <si>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</si>
  <si>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</si>
  <si>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</si>
  <si>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</si>
  <si>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</si>
  <si>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</si>
  <si>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</si>
  <si>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</si>
  <si>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</si>
  <si>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</si>
  <si>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</si>
  <si>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</si>
  <si>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</si>
  <si>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</si>
  <si>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</si>
  <si>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</si>
  <si>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</si>
  <si>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</si>
  <si>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</si>
  <si>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</si>
  <si>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</si>
  <si>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</si>
  <si>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</si>
  <si>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</si>
  <si>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</si>
  <si>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</si>
  <si>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</si>
  <si>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</si>
  <si>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</si>
  <si>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</si>
  <si>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</si>
  <si>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</si>
  <si>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</si>
  <si>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</si>
  <si>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</si>
  <si>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</si>
  <si>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</si>
  <si>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</si>
  <si>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</si>
  <si>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</si>
  <si>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</si>
  <si>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</si>
  <si>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</si>
  <si>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</si>
  <si>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</si>
  <si>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</si>
  <si>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</si>
  <si>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</si>
  <si>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</si>
  <si>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</si>
  <si>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</si>
  <si>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</si>
  <si>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</si>
  <si>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</si>
  <si>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</si>
  <si>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</si>
  <si>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</si>
  <si>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</si>
  <si>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</si>
  <si>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</si>
  <si>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</si>
  <si>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</si>
  <si>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</si>
  <si>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</si>
  <si>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</si>
  <si>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</si>
  <si>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</si>
  <si>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</si>
  <si>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</si>
  <si>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</si>
  <si>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</si>
  <si>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</si>
  <si>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</si>
  <si>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</si>
  <si>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</si>
  <si>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</si>
  <si>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</si>
  <si>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</si>
  <si>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</si>
  <si>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</si>
  <si>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</si>
  <si>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</si>
  <si>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</si>
  <si>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</si>
  <si>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</si>
  <si>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</si>
  <si>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</si>
  <si>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</si>
  <si>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</si>
  <si>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</si>
  <si>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</si>
  <si>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</si>
  <si>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</si>
  <si>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</si>
  <si>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</si>
  <si>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</si>
  <si>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</si>
  <si>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</si>
  <si>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</si>
  <si>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</si>
  <si>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</si>
  <si>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</si>
  <si>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</si>
  <si>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</si>
  <si>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</si>
  <si>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</si>
  <si>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</si>
  <si>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</si>
  <si>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</si>
  <si>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</si>
  <si>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</si>
  <si>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</si>
  <si>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</si>
  <si>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</si>
  <si>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</si>
  <si>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</si>
  <si>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</si>
  <si>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</si>
  <si>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</si>
  <si>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</si>
  <si>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</si>
  <si>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</si>
  <si>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</si>
  <si>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</si>
  <si>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</si>
  <si>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</si>
  <si>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</si>
  <si>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</si>
  <si>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</si>
  <si>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</si>
  <si>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</si>
  <si>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</si>
  <si>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</si>
  <si>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</si>
  <si>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</si>
  <si>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</si>
  <si>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</si>
  <si>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</si>
  <si>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</si>
  <si>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</si>
  <si>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</si>
  <si>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</si>
  <si>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</si>
  <si>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</si>
  <si>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</si>
  <si>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</si>
  <si>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</si>
  <si>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</si>
  <si>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</si>
  <si>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</si>
  <si>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</si>
  <si>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</si>
  <si>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</si>
  <si>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</si>
  <si>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</si>
  <si>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</si>
  <si>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</si>
  <si>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</si>
  <si>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</si>
  <si>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</si>
  <si>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</si>
  <si>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</si>
  <si>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</si>
  <si>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</si>
  <si>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</si>
  <si>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</si>
  <si>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</si>
  <si>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</si>
  <si>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</si>
  <si>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</si>
  <si>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</si>
  <si>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</si>
  <si>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</si>
  <si>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</si>
  <si>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</si>
  <si>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</si>
  <si>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</si>
  <si>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</si>
  <si>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</si>
  <si>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</si>
  <si>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</si>
  <si>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</si>
  <si>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</si>
  <si>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</si>
  <si>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</si>
  <si>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</si>
  <si>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</si>
  <si>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</si>
  <si>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</si>
  <si>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</si>
  <si>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</si>
  <si>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</si>
  <si>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</si>
  <si>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</si>
  <si>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</si>
  <si>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</si>
  <si>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</si>
  <si>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</si>
  <si>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</si>
  <si>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</si>
  <si>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</si>
  <si>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</si>
  <si>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</si>
  <si>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</si>
  <si>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</si>
  <si>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</si>
  <si>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</si>
  <si>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</si>
  <si>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</si>
  <si>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</si>
  <si>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</si>
  <si>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</si>
  <si>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</si>
  <si>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</si>
  <si>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</si>
  <si>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</si>
  <si>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</si>
  <si>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</si>
  <si>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</si>
  <si>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</si>
  <si>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</si>
  <si>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</si>
  <si>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</si>
  <si>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</si>
  <si>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</si>
  <si>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</si>
  <si>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</si>
  <si>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</si>
  <si>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</si>
  <si>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</si>
  <si>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</si>
  <si>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</si>
  <si>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</si>
  <si>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</si>
  <si>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</si>
  <si>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</si>
  <si>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</si>
  <si>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</si>
  <si>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</si>
  <si>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</si>
  <si>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</si>
  <si>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</si>
  <si>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</si>
  <si>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</si>
  <si>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</si>
  <si>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</si>
  <si>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</si>
  <si>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</si>
  <si>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</si>
  <si>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</si>
  <si>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</si>
  <si>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</si>
  <si>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</si>
  <si>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</si>
  <si>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</si>
  <si>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</si>
  <si>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</si>
  <si>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</si>
  <si>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</si>
  <si>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</si>
  <si>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</si>
  <si>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</si>
  <si>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</si>
  <si>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</si>
  <si>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</si>
  <si>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</si>
  <si>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</si>
  <si>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</si>
  <si>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</si>
  <si>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</si>
  <si>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</si>
  <si>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</si>
  <si>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</si>
  <si>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</si>
  <si>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</si>
  <si>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</si>
  <si>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</si>
  <si>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</si>
  <si>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</si>
  <si>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</si>
  <si>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</si>
  <si>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</si>
  <si>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</si>
  <si>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</si>
  <si>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</si>
  <si>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</si>
  <si>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</si>
  <si>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</si>
  <si>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</si>
  <si>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</si>
  <si>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</si>
  <si>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</si>
  <si>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</si>
  <si>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</si>
  <si>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</si>
  <si>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</si>
  <si>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</si>
  <si>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</si>
  <si>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</si>
  <si>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</si>
  <si>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</si>
  <si>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</si>
  <si>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</si>
  <si>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</si>
  <si>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</si>
  <si>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</si>
  <si>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</si>
  <si>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</si>
  <si>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</si>
  <si>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</si>
  <si>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</si>
  <si>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</si>
  <si>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</si>
  <si>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</si>
  <si>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</si>
  <si>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</si>
  <si>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</si>
  <si>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</si>
  <si>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</si>
  <si>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</si>
  <si>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</si>
  <si>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</si>
  <si>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</si>
  <si>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</si>
  <si>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</si>
  <si>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</si>
  <si>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</si>
  <si>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</si>
  <si>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</si>
  <si>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</si>
  <si>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</si>
  <si>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</si>
  <si>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</si>
  <si>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</si>
  <si>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</si>
  <si>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</si>
  <si>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</si>
  <si>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</si>
  <si>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</si>
  <si>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</si>
  <si>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</si>
  <si>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</si>
  <si>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</si>
  <si>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</si>
  <si>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</si>
  <si>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</si>
  <si>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</si>
  <si>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</si>
  <si>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</si>
  <si>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</si>
  <si>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</si>
  <si>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</si>
  <si>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</si>
  <si>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</si>
  <si>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</si>
  <si>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</si>
  <si>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</si>
  <si>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</si>
  <si>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</si>
  <si>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</si>
  <si>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</si>
  <si>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</si>
  <si>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</si>
  <si>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</si>
  <si>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</si>
  <si>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</si>
  <si>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</si>
  <si>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</si>
  <si>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</si>
  <si>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</si>
  <si>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</si>
  <si>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</si>
  <si>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</si>
  <si>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</si>
  <si>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</si>
  <si>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</si>
  <si>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</si>
  <si>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</si>
  <si>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</si>
  <si>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</si>
  <si>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</si>
  <si>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</si>
  <si>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</si>
  <si>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</si>
  <si>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</si>
  <si>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</si>
  <si>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</si>
  <si>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</si>
  <si>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</si>
  <si>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</si>
  <si>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</si>
  <si>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</si>
  <si>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</si>
  <si>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</si>
  <si>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</si>
  <si>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</si>
  <si>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</si>
  <si>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</si>
  <si>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</si>
  <si>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</si>
  <si>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</si>
  <si>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</si>
  <si>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</si>
  <si>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</si>
  <si>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</si>
  <si>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</si>
  <si>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</si>
  <si>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</si>
  <si>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</si>
  <si>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</si>
  <si>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</si>
  <si>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</si>
  <si>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</si>
  <si>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</si>
  <si>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</si>
  <si>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</si>
  <si>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</si>
  <si>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</si>
  <si>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</si>
  <si>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</si>
  <si>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</si>
  <si>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</si>
  <si>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</si>
  <si>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</si>
  <si>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</si>
  <si>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</si>
  <si>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</si>
  <si>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</si>
  <si>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</si>
  <si>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</si>
  <si>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</si>
  <si>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</si>
  <si>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</si>
  <si>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</si>
  <si>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</si>
  <si>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</si>
  <si>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</si>
  <si>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</si>
  <si>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</si>
  <si>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</si>
  <si>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</si>
  <si>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</si>
  <si>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</si>
  <si>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</si>
  <si>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</si>
  <si>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</si>
  <si>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</si>
  <si>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</si>
  <si>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</si>
  <si>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</si>
  <si>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</si>
  <si>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</si>
  <si>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</si>
  <si>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</si>
  <si>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</si>
  <si>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</si>
  <si>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</si>
  <si>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</si>
  <si>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</si>
  <si>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</si>
  <si>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</si>
  <si>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</si>
  <si>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</si>
  <si>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</si>
  <si>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</si>
  <si>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</si>
  <si>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</si>
  <si>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</si>
  <si>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</si>
  <si>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</si>
  <si>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</si>
  <si>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</si>
  <si>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</si>
  <si>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</si>
  <si>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</si>
  <si>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</si>
  <si>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</si>
  <si>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</si>
  <si>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</si>
  <si>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</si>
  <si>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</si>
  <si>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</si>
  <si>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</si>
  <si>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</si>
  <si>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</si>
  <si>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</si>
  <si>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</si>
  <si>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</si>
  <si>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</si>
  <si>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</si>
  <si>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</si>
  <si>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</si>
  <si>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</si>
  <si>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</si>
  <si>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</si>
  <si>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</si>
  <si>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</si>
  <si>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</si>
  <si>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</si>
  <si>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</si>
  <si>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</si>
  <si>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</si>
  <si>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</si>
  <si>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</si>
  <si>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</si>
  <si>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</si>
  <si>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</si>
  <si>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</si>
  <si>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</si>
  <si>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</si>
  <si>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</si>
  <si>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</si>
  <si>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</si>
  <si>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</si>
  <si>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</si>
  <si>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</si>
  <si>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</si>
  <si>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</si>
  <si>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</si>
  <si>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</si>
  <si>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</si>
  <si>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</si>
  <si>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</si>
  <si>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</si>
  <si>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</si>
  <si>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</si>
  <si>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</si>
  <si>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</si>
  <si>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</si>
  <si>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</si>
  <si>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</si>
  <si>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</si>
  <si>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</si>
  <si>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</si>
  <si>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</si>
  <si>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</si>
  <si>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</si>
  <si>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</si>
  <si>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</si>
  <si>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</si>
  <si>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</si>
  <si>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</si>
  <si>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</si>
  <si>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</si>
  <si>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</si>
  <si>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</si>
  <si>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</si>
  <si>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</si>
  <si>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</si>
  <si>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</si>
  <si>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</si>
  <si>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</si>
  <si>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</si>
  <si>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</si>
  <si>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</si>
  <si>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</si>
  <si>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</si>
  <si>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</si>
  <si>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</si>
  <si>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</si>
  <si>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</si>
  <si>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</si>
  <si>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</si>
  <si>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</si>
  <si>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</si>
  <si>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</si>
  <si>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</si>
  <si>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</si>
  <si>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</si>
  <si>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</si>
  <si>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</si>
  <si>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</si>
  <si>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</si>
  <si>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</si>
  <si>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</si>
  <si>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</si>
  <si>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</si>
  <si>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</si>
  <si>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</si>
  <si>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</si>
  <si>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</si>
  <si>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</si>
  <si>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</si>
  <si>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</si>
  <si>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</si>
  <si>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</si>
  <si>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</si>
  <si>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</si>
  <si>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</si>
  <si>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</si>
  <si>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</si>
  <si>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</si>
  <si>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</si>
  <si>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</si>
  <si>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</si>
  <si>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</si>
  <si>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</si>
  <si>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</si>
  <si>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</si>
  <si>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</si>
  <si>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</si>
  <si>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</si>
  <si>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</si>
  <si>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</si>
  <si>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</si>
  <si>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</si>
  <si>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</si>
  <si>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</si>
  <si>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</si>
  <si>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</si>
  <si>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</si>
  <si>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</si>
  <si>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</si>
  <si>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</si>
  <si>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</si>
  <si>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</si>
  <si>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</si>
  <si>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</si>
  <si>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</si>
  <si>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</si>
  <si>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</si>
  <si>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</si>
  <si>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</si>
  <si>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</si>
  <si>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</si>
  <si>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</si>
  <si>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</si>
  <si>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</si>
  <si>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</si>
  <si>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</si>
  <si>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</si>
  <si>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</si>
  <si>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</si>
  <si>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</si>
  <si>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</si>
  <si>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</si>
  <si>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</si>
  <si>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</si>
  <si>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</si>
  <si>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</si>
  <si>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</si>
  <si>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</si>
  <si>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</si>
  <si>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</si>
  <si>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</si>
  <si>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</si>
  <si>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</si>
  <si>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</si>
  <si>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</si>
  <si>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</si>
  <si>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</si>
  <si>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</si>
  <si>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</si>
  <si>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</si>
  <si>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</si>
  <si>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</si>
  <si>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</si>
  <si>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</si>
  <si>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</si>
  <si>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</si>
  <si>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</si>
  <si>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</si>
  <si>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</si>
  <si>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</si>
  <si>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</si>
  <si>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</si>
  <si>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</si>
  <si>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</si>
  <si>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</si>
  <si>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</si>
  <si>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</si>
  <si>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</si>
  <si>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</si>
  <si>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</si>
  <si>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</si>
  <si>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</si>
  <si>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</si>
  <si>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</si>
  <si>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</si>
  <si>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</si>
  <si>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</si>
  <si>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</si>
  <si>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</si>
  <si>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</si>
  <si>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</si>
  <si>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</si>
  <si>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</si>
  <si>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</si>
  <si>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</si>
  <si>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</si>
  <si>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</si>
  <si>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</si>
  <si>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</si>
  <si>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</si>
  <si>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</si>
  <si>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</si>
  <si>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</si>
  <si>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</si>
  <si>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</si>
  <si>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</si>
  <si>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</si>
  <si>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</si>
  <si>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</si>
  <si>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</si>
  <si>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</si>
  <si>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</si>
  <si>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</si>
  <si>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</si>
  <si>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</si>
  <si>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</si>
  <si>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</si>
  <si>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</si>
  <si>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</si>
  <si>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</si>
  <si>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</si>
  <si>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</si>
  <si>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</si>
  <si>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</si>
  <si>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</si>
  <si>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</si>
  <si>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</si>
  <si>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</si>
  <si>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</si>
  <si>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</si>
  <si>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</si>
  <si>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</si>
  <si>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</si>
  <si>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</si>
  <si>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</si>
  <si>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</si>
  <si>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</si>
  <si>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</si>
  <si>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</si>
  <si>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</si>
  <si>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</si>
  <si>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</si>
  <si>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</si>
  <si>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</si>
  <si>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</si>
  <si>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</si>
  <si>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</si>
  <si>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</si>
  <si>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</si>
  <si>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</si>
  <si>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</si>
  <si>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</si>
  <si>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</si>
  <si>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</si>
  <si>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</si>
  <si>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</si>
  <si>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</si>
  <si>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</si>
  <si>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</si>
  <si>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</si>
  <si>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</si>
  <si>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</si>
  <si>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</si>
  <si>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</si>
  <si>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</si>
  <si>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</si>
  <si>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</si>
  <si>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</si>
  <si>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</si>
  <si>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</si>
  <si>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</si>
  <si>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</si>
  <si>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</si>
  <si>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</si>
  <si>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</si>
  <si>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</si>
  <si>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</si>
  <si>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</si>
  <si>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</si>
  <si>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</si>
  <si>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</si>
  <si>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</si>
  <si>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</si>
  <si>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</si>
  <si>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</si>
  <si>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</si>
  <si>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</si>
  <si>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</si>
  <si>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</si>
  <si>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</si>
  <si>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</si>
  <si>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</si>
  <si>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</si>
  <si>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</si>
  <si>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</si>
  <si>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</si>
  <si>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</si>
  <si>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</si>
  <si>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</si>
  <si>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</si>
  <si>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</si>
  <si>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</si>
  <si>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</si>
  <si>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</si>
  <si>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</si>
  <si>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</si>
  <si>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</si>
  <si>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</si>
  <si>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</si>
  <si>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</si>
  <si>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</si>
  <si>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</si>
  <si>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</si>
  <si>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</si>
  <si>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</si>
  <si>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</si>
  <si>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</si>
  <si>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</si>
  <si>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</si>
  <si>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</si>
  <si>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</si>
  <si>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</si>
  <si>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</si>
  <si>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</si>
  <si>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</si>
  <si>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</si>
  <si>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</si>
  <si>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</si>
  <si>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</si>
  <si>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</si>
  <si>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</si>
  <si>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</si>
  <si>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</si>
  <si>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</si>
  <si>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</si>
  <si>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</si>
  <si>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</si>
  <si>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</si>
  <si>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</si>
  <si>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</si>
  <si>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</si>
  <si>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</si>
  <si>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</si>
  <si>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</si>
  <si>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</si>
  <si>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</si>
  <si>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</si>
  <si>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</si>
  <si>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</si>
  <si>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</si>
  <si>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</si>
  <si>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</si>
  <si>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</si>
  <si>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</si>
  <si>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</si>
  <si>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</si>
  <si>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</si>
  <si>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</si>
  <si>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</si>
  <si>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</si>
  <si>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</si>
  <si>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</si>
  <si>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</si>
  <si>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</si>
  <si>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</si>
  <si>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</si>
  <si>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</si>
  <si>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</si>
  <si>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</si>
  <si>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</si>
  <si>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</si>
  <si>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</si>
  <si>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</si>
  <si>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</si>
  <si>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</si>
  <si>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</si>
  <si>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</si>
  <si>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</si>
  <si>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</si>
  <si>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</si>
  <si>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</si>
  <si>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</si>
  <si>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</si>
  <si>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</si>
  <si>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</si>
  <si>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</si>
  <si>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</si>
  <si>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</si>
  <si>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</si>
  <si>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</si>
  <si>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</si>
  <si>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</si>
  <si>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</si>
  <si>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</si>
  <si>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</si>
  <si>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</si>
  <si>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</si>
  <si>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</si>
  <si>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</si>
  <si>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</si>
  <si>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</si>
  <si>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</si>
  <si>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</si>
  <si>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</si>
  <si>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</si>
  <si>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</si>
  <si>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</si>
  <si>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</si>
  <si>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</si>
  <si>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</si>
  <si>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</si>
  <si>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</si>
  <si>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</si>
  <si>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</si>
  <si>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</si>
  <si>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</si>
  <si>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</si>
  <si>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</si>
  <si>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</si>
  <si>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</si>
  <si>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</si>
  <si>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</si>
  <si>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</si>
  <si>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</si>
  <si>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</si>
  <si>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</si>
  <si>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</si>
  <si>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</si>
  <si>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</si>
  <si>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</si>
  <si>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</si>
  <si>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</si>
  <si>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</si>
  <si>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</si>
  <si>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</si>
  <si>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</si>
  <si>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</si>
  <si>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</si>
  <si>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</si>
  <si>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</si>
  <si>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</si>
  <si>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</si>
  <si>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</si>
  <si>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</si>
  <si>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</si>
  <si>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</si>
  <si>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</si>
  <si>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</si>
  <si>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</si>
  <si>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</si>
  <si>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</si>
  <si>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</si>
  <si>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</si>
  <si>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</si>
  <si>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</si>
  <si>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</si>
  <si>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</si>
  <si>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</si>
  <si>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</si>
  <si>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</si>
  <si>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</si>
  <si>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</si>
  <si>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</si>
  <si>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</si>
  <si>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</si>
  <si>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</si>
  <si>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</si>
  <si>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</si>
  <si>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</si>
  <si>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</si>
  <si>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</si>
  <si>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</si>
  <si>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</si>
  <si>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</si>
  <si>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</si>
  <si>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</si>
  <si>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</si>
  <si>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</si>
  <si>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</si>
  <si>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</si>
  <si>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</si>
  <si>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</si>
  <si>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</si>
  <si>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</si>
  <si>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</si>
  <si>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</si>
  <si>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</si>
  <si>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</si>
  <si>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</si>
  <si>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</si>
  <si>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</si>
  <si>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</si>
  <si>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</si>
  <si>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</si>
  <si>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</si>
  <si>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</si>
  <si>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</si>
  <si>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</si>
  <si>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</si>
  <si>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</si>
  <si>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</si>
  <si>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</si>
  <si>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</si>
  <si>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</si>
  <si>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</si>
  <si>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</si>
  <si>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</si>
  <si>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</si>
  <si>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</si>
  <si>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</si>
  <si>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</si>
  <si>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</si>
  <si>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</si>
  <si>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</si>
  <si>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</si>
  <si>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</si>
  <si>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</si>
  <si>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</si>
  <si>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</si>
  <si>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</si>
  <si>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</si>
  <si>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</si>
  <si>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</si>
  <si>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</si>
  <si>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</si>
  <si>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</si>
  <si>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</si>
  <si>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</si>
  <si>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</si>
  <si>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</si>
  <si>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</si>
  <si>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</si>
  <si>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</si>
  <si>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</si>
  <si>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</si>
  <si>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</si>
  <si>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</si>
  <si>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</si>
  <si>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</si>
  <si>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</si>
  <si>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</si>
  <si>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</si>
  <si>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</si>
  <si>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</si>
  <si>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</si>
  <si>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</si>
  <si>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</si>
  <si>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</si>
  <si>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</si>
  <si>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</si>
  <si>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</si>
  <si>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</si>
  <si>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</si>
  <si>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</si>
  <si>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</si>
  <si>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</si>
  <si>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</si>
  <si>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</si>
  <si>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</si>
  <si>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</si>
  <si>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</si>
  <si>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</si>
  <si>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</si>
  <si>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</si>
  <si>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</si>
  <si>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</si>
  <si>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</si>
  <si>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</si>
  <si>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</si>
  <si>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</si>
  <si>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</si>
  <si>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</si>
  <si>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</si>
  <si>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</si>
  <si>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</si>
  <si>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</si>
  <si>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</si>
  <si>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</si>
  <si>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</si>
  <si>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</si>
  <si>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</si>
  <si>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</si>
  <si>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</si>
  <si>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</si>
  <si>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</si>
  <si>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</si>
  <si>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</si>
  <si>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</si>
  <si>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</si>
  <si>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</si>
  <si>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</si>
  <si>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</si>
  <si>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</si>
  <si>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</si>
  <si>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</si>
  <si>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</si>
  <si>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</si>
  <si>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</si>
  <si>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</si>
  <si>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</si>
  <si>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</si>
  <si>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</si>
  <si>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</si>
  <si>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</si>
  <si>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</si>
  <si>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</si>
  <si>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</si>
  <si>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</si>
  <si>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</si>
  <si>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</si>
  <si>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</si>
  <si>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</si>
  <si>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</si>
  <si>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</si>
  <si>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</si>
  <si>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</si>
  <si>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</si>
  <si>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</si>
  <si>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</si>
  <si>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</si>
  <si>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</si>
  <si>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</si>
  <si>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</si>
  <si>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</si>
  <si>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</si>
  <si>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</si>
  <si>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</si>
  <si>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</si>
  <si>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</si>
  <si>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</si>
  <si>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</si>
  <si>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</si>
  <si>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</si>
  <si>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</si>
  <si>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</si>
  <si>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</si>
  <si>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</si>
  <si>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</si>
  <si>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</si>
  <si>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</si>
  <si>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</si>
  <si>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</si>
  <si>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</si>
  <si>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</si>
  <si>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</si>
  <si>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</si>
  <si>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</si>
  <si>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</si>
  <si>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</si>
  <si>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</si>
  <si>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</si>
  <si>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</si>
  <si>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</si>
  <si>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</si>
  <si>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</si>
  <si>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</si>
  <si>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</si>
  <si>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</si>
  <si>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</si>
  <si>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</si>
  <si>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</si>
  <si>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</si>
  <si>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</si>
  <si>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</si>
  <si>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</si>
  <si>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</si>
  <si>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</si>
  <si>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</si>
  <si>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</si>
  <si>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</si>
  <si>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</si>
  <si>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</si>
  <si>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</si>
  <si>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</si>
  <si>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</si>
  <si>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</si>
  <si>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</si>
  <si>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</si>
  <si>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</si>
  <si>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</si>
  <si>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</si>
  <si>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</si>
  <si>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</si>
  <si>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</si>
  <si>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</si>
  <si>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</si>
  <si>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</si>
  <si>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</si>
  <si>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</si>
  <si>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</si>
  <si>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</si>
  <si>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</si>
  <si>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</si>
  <si>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</si>
  <si>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</si>
  <si>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</si>
  <si>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</si>
  <si>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</si>
  <si>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</si>
  <si>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</si>
  <si>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</si>
  <si>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</si>
  <si>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</si>
  <si>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</si>
  <si>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</si>
  <si>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</si>
  <si>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</si>
  <si>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</si>
  <si>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</si>
  <si>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</si>
  <si>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</si>
  <si>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</si>
  <si>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</si>
  <si>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</si>
  <si>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</si>
  <si>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</si>
  <si>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</si>
  <si>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</si>
  <si>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</si>
  <si>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</si>
  <si>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</si>
  <si>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</si>
  <si>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</si>
  <si>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</si>
  <si>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</si>
  <si>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</si>
  <si>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</si>
  <si>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</si>
  <si>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</si>
  <si>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</si>
  <si>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</si>
  <si>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</si>
  <si>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</si>
  <si>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</si>
  <si>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</si>
  <si>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</si>
  <si>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</si>
  <si>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</si>
  <si>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</si>
  <si>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</si>
  <si>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</si>
  <si>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</si>
  <si>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</si>
  <si>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</si>
  <si>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</si>
  <si>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</si>
  <si>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</si>
  <si>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</si>
  <si>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</si>
  <si>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</si>
  <si>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</si>
  <si>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</si>
  <si>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</si>
  <si>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</si>
  <si>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</si>
  <si>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</si>
  <si>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</si>
  <si>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</si>
  <si>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</si>
  <si>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</si>
  <si>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</si>
  <si>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</si>
  <si>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</si>
  <si>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</si>
  <si>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</si>
  <si>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</si>
  <si>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</si>
  <si>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</si>
  <si>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</si>
  <si>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</si>
  <si>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</si>
  <si>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</si>
  <si>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</si>
  <si>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</si>
  <si>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</si>
  <si>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</si>
  <si>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</si>
  <si>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</si>
  <si>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</si>
  <si>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</si>
  <si>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</si>
  <si>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</si>
  <si>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</si>
  <si>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</si>
  <si>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</si>
  <si>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</si>
  <si>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</si>
  <si>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</si>
  <si>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</si>
  <si>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</si>
  <si>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</si>
  <si>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</si>
  <si>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</si>
  <si>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</si>
  <si>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</si>
  <si>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</si>
  <si>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</si>
  <si>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</si>
  <si>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</si>
  <si>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</si>
  <si>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</si>
  <si>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</si>
  <si>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</si>
  <si>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</si>
  <si>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</si>
  <si>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</si>
  <si>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</si>
  <si>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</si>
  <si>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</si>
  <si>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</si>
  <si>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</si>
  <si>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</si>
  <si>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</si>
  <si>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</si>
  <si>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</si>
  <si>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</si>
  <si>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</si>
  <si>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</si>
  <si>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</si>
  <si>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</si>
  <si>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</si>
  <si>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</si>
  <si>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</si>
  <si>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</si>
  <si>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</si>
  <si>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</si>
  <si>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</si>
  <si>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</si>
  <si>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</si>
  <si>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</si>
  <si>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</si>
  <si>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</si>
  <si>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</si>
  <si>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</si>
  <si>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</si>
  <si>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</si>
  <si>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</si>
  <si>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</si>
  <si>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</si>
  <si>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</si>
  <si>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</si>
  <si>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</si>
  <si>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</si>
  <si>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</si>
  <si>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</si>
  <si>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</si>
  <si>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</si>
  <si>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</si>
  <si>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</si>
  <si>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</si>
  <si>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</si>
  <si>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</si>
  <si>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</si>
  <si>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</si>
  <si>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</si>
  <si>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</si>
  <si>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</si>
  <si>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</si>
  <si>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</si>
  <si>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</si>
  <si>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</si>
  <si>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</si>
  <si>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</si>
  <si>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</si>
  <si>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</si>
  <si>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</si>
  <si>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</si>
  <si>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</si>
  <si>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</si>
  <si>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</si>
  <si>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</si>
  <si>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</si>
  <si>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</si>
  <si>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</si>
  <si>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</si>
  <si>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</si>
  <si>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</si>
  <si>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</si>
  <si>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</si>
  <si>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</si>
  <si>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</si>
  <si>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</si>
  <si>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</si>
  <si>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</si>
  <si>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</si>
  <si>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</si>
  <si>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</si>
  <si>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</si>
  <si>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</si>
  <si>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</si>
  <si>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</si>
  <si>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</si>
  <si>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</si>
  <si>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</si>
  <si>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</si>
  <si>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</si>
  <si>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</si>
  <si>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</si>
  <si>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</si>
  <si>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</si>
  <si>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</si>
  <si>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</si>
  <si>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</si>
  <si>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</si>
  <si>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</si>
  <si>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</si>
  <si>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</si>
  <si>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</si>
  <si>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</si>
  <si>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</si>
  <si>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</si>
  <si>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</si>
  <si>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</si>
  <si>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</si>
  <si>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</si>
  <si>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</si>
  <si>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</si>
  <si>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</si>
  <si>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</si>
  <si>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</si>
  <si>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</si>
  <si>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</si>
  <si>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</si>
  <si>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</si>
  <si>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</si>
  <si>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</si>
  <si>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</si>
  <si>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</si>
  <si>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</si>
  <si>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</si>
  <si>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</si>
  <si>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</si>
  <si>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</si>
  <si>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</si>
  <si>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</si>
  <si>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</si>
  <si>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</si>
  <si>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</si>
  <si>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</si>
  <si>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</si>
  <si>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</si>
  <si>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</si>
  <si>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</si>
  <si>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</si>
  <si>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</si>
  <si>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</si>
  <si>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</si>
  <si>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</si>
  <si>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</si>
  <si>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</si>
  <si>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</si>
  <si>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</si>
  <si>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</si>
  <si>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</si>
  <si>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</si>
  <si>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</si>
  <si>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</si>
  <si>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</si>
  <si>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</si>
  <si>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</si>
  <si>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</si>
  <si>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</si>
  <si>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</si>
  <si>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</si>
  <si>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</si>
  <si>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</si>
  <si>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</si>
  <si>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</si>
  <si>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</si>
  <si>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</si>
  <si>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</si>
  <si>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</si>
  <si>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</si>
  <si>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</si>
  <si>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</si>
  <si>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</si>
  <si>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</si>
  <si>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</si>
  <si>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</si>
  <si>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</si>
  <si>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</si>
  <si>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</si>
  <si>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</si>
  <si>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</si>
  <si>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</si>
  <si>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</si>
  <si>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</si>
  <si>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</si>
  <si>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</si>
  <si>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</si>
  <si>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</si>
  <si>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</si>
  <si>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</si>
  <si>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</si>
  <si>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</si>
  <si>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</si>
  <si>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</si>
  <si>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</si>
  <si>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</si>
  <si>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</si>
  <si>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</si>
  <si>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</si>
  <si>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</si>
  <si>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</si>
  <si>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</si>
  <si>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</si>
  <si>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</si>
  <si>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</si>
  <si>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</si>
  <si>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</si>
  <si>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</si>
  <si>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</si>
  <si>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</si>
  <si>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</si>
  <si>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</si>
  <si>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</si>
  <si>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</si>
  <si>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</si>
  <si>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</si>
  <si>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</si>
  <si>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</si>
  <si>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</si>
  <si>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</si>
  <si>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</si>
  <si>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</si>
  <si>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</si>
  <si>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</si>
  <si>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</si>
  <si>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</si>
  <si>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</si>
  <si>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</si>
  <si>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</si>
  <si>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</si>
  <si>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</si>
  <si>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</si>
  <si>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</si>
  <si>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</si>
  <si>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</si>
  <si>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</si>
  <si>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</si>
  <si>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</si>
  <si>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</si>
  <si>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</si>
  <si>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</si>
  <si>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</si>
  <si>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</si>
  <si>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</si>
  <si>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</si>
  <si>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</si>
  <si>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</si>
  <si>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</si>
  <si>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</si>
  <si>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</si>
  <si>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</si>
  <si>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</si>
  <si>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</si>
  <si>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</si>
  <si>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</si>
  <si>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</si>
  <si>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</si>
  <si>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</si>
  <si>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</si>
  <si>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</si>
  <si>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</si>
  <si>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</si>
  <si>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</si>
  <si>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</si>
  <si>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</si>
  <si>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</si>
  <si>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</si>
  <si>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</si>
  <si>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</si>
  <si>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</si>
  <si>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</si>
  <si>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</si>
  <si>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</si>
  <si>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</si>
  <si>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</si>
  <si>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</si>
  <si>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</si>
  <si>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</si>
  <si>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</si>
  <si>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</si>
  <si>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</si>
  <si>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</si>
  <si>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</si>
  <si>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</si>
  <si>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</si>
  <si>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</si>
  <si>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</si>
  <si>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</si>
  <si>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</si>
  <si>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</si>
  <si>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</si>
  <si>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</si>
  <si>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</si>
  <si>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</si>
  <si>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</si>
  <si>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</si>
  <si>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</si>
  <si>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</si>
  <si>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</si>
  <si>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</si>
  <si>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</si>
  <si>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</si>
  <si>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</si>
  <si>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</si>
  <si>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</si>
  <si>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</si>
  <si>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</si>
  <si>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</si>
  <si>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</si>
  <si>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</si>
  <si>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</si>
  <si>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</si>
  <si>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</si>
  <si>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</si>
  <si>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</si>
  <si>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</si>
  <si>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</si>
  <si>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</si>
  <si>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</si>
  <si>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</si>
  <si>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</si>
  <si>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</si>
  <si>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</si>
  <si>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</si>
  <si>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</si>
  <si>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</si>
  <si>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</si>
  <si>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</si>
  <si>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</si>
  <si>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</si>
  <si>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</si>
  <si>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</si>
  <si>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</si>
  <si>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</si>
  <si>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</si>
  <si>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</si>
  <si>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</si>
  <si>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</si>
  <si>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</si>
  <si>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</si>
  <si>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</si>
  <si>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</si>
  <si>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</si>
  <si>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</si>
  <si>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</si>
  <si>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</si>
  <si>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</si>
  <si>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</si>
  <si>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</si>
  <si>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</si>
  <si>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</si>
  <si>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</si>
  <si>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</si>
  <si>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</si>
  <si>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</si>
  <si>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</si>
  <si>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</si>
  <si>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</si>
  <si>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</si>
  <si>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</si>
  <si>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</si>
  <si>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</si>
  <si>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</si>
  <si>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</si>
  <si>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</si>
  <si>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</si>
  <si>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</si>
  <si>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</si>
  <si>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</si>
  <si>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</si>
  <si>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</si>
  <si>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</si>
  <si>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</si>
  <si>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</si>
  <si>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</si>
  <si>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</si>
  <si>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</si>
  <si>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</si>
  <si>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</si>
  <si>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</si>
  <si>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</si>
  <si>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</si>
  <si>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</si>
  <si>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</si>
  <si>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</si>
  <si>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</si>
  <si>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</si>
  <si>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</si>
  <si>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</si>
  <si>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</si>
  <si>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</si>
  <si>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</si>
  <si>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</si>
  <si>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</si>
  <si>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</si>
  <si>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</si>
  <si>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</si>
  <si>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</si>
  <si>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</si>
  <si>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</si>
  <si>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</si>
  <si>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</si>
  <si>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</si>
  <si>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</si>
  <si>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</si>
  <si>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</si>
  <si>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</si>
  <si>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</si>
  <si>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</si>
  <si>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</si>
  <si>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</si>
  <si>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</si>
  <si>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</si>
  <si>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</si>
  <si>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</si>
  <si>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</si>
  <si>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</si>
  <si>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</si>
  <si>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</si>
  <si>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</si>
  <si>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</si>
  <si>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</si>
  <si>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</si>
  <si>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</si>
  <si>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</si>
  <si>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</si>
  <si>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</si>
  <si>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</si>
  <si>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</si>
  <si>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</si>
  <si>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</si>
  <si>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</si>
  <si>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</si>
  <si>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</si>
  <si>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</si>
  <si>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</si>
  <si>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</si>
  <si>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</si>
  <si>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</si>
  <si>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</si>
  <si>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</si>
  <si>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</si>
  <si>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</si>
  <si>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</si>
  <si>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</si>
  <si>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</si>
  <si>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</si>
  <si>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</si>
  <si>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</si>
  <si>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</si>
  <si>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</si>
  <si>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</si>
  <si>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</si>
  <si>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</si>
  <si>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</si>
  <si>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</si>
  <si>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</si>
  <si>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</si>
  <si>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</si>
  <si>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</si>
  <si>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</si>
  <si>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</si>
  <si>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</si>
  <si>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</si>
  <si>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</si>
  <si>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</si>
  <si>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</si>
  <si>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</si>
  <si>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</si>
  <si>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</si>
  <si>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</si>
  <si>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</si>
  <si>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</si>
  <si>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</si>
  <si>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</si>
  <si>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</si>
  <si>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</si>
  <si>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</si>
  <si>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</si>
  <si>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</si>
  <si>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</si>
  <si>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</si>
  <si>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</si>
  <si>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</si>
  <si>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</si>
  <si>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</si>
  <si>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</si>
  <si>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</si>
  <si>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</si>
  <si>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</si>
  <si>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</si>
  <si>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</si>
  <si>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</si>
  <si>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</si>
  <si>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</si>
  <si>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</si>
  <si>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</si>
  <si>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</si>
  <si>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</si>
  <si>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</si>
  <si>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</si>
  <si>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</si>
  <si>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</si>
  <si>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</si>
  <si>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</si>
  <si>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</si>
  <si>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</si>
  <si>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</si>
  <si>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</si>
  <si>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</si>
  <si>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</si>
  <si>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</si>
  <si>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</si>
  <si>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</si>
  <si>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</si>
  <si>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</si>
  <si>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</si>
  <si>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</si>
  <si>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</si>
  <si>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</si>
  <si>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</si>
  <si>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</si>
  <si>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</si>
  <si>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</si>
  <si>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</si>
  <si>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</si>
  <si>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</si>
  <si>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</si>
  <si>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</si>
  <si>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</si>
  <si>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</si>
  <si>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</si>
  <si>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</si>
  <si>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</si>
  <si>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</si>
  <si>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</si>
  <si>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</si>
  <si>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</si>
  <si>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</si>
  <si>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</si>
  <si>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</si>
  <si>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</si>
  <si>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</si>
  <si>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</si>
  <si>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</si>
  <si>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</si>
  <si>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</si>
  <si>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</si>
  <si>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</si>
  <si>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</si>
  <si>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</si>
  <si>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</si>
  <si>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</si>
  <si>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</si>
  <si>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</si>
  <si>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</si>
  <si>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</si>
  <si>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</si>
  <si>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</si>
  <si>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</si>
  <si>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</si>
  <si>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</si>
  <si>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</si>
  <si>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</si>
  <si>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</si>
  <si>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</si>
  <si>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</si>
  <si>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</si>
  <si>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</si>
  <si>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</si>
  <si>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</si>
  <si>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</si>
  <si>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</si>
  <si>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</si>
  <si>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</si>
  <si>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</si>
  <si>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</si>
  <si>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</si>
  <si>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</si>
  <si>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</si>
  <si>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</si>
  <si>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</si>
  <si>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</si>
  <si>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</si>
  <si>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</si>
  <si>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</si>
  <si>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</si>
  <si>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</si>
  <si>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</si>
  <si>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</si>
  <si>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</si>
  <si>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</si>
  <si>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</si>
  <si>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</si>
  <si>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</si>
  <si>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</si>
  <si>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</si>
  <si>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</si>
  <si>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</si>
  <si>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</si>
  <si>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</si>
  <si>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</si>
  <si>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</si>
  <si>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</si>
  <si>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</si>
  <si>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</si>
  <si>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</si>
  <si>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</si>
  <si>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</si>
  <si>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</si>
  <si>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</si>
  <si>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</si>
  <si>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</si>
  <si>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</si>
  <si>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</si>
  <si>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</si>
  <si>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</si>
  <si>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</si>
  <si>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</si>
  <si>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</si>
  <si>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</si>
  <si>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</si>
  <si>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</si>
  <si>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</si>
  <si>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</si>
  <si>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</si>
  <si>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</si>
  <si>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</si>
  <si>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</si>
  <si>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</si>
  <si>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</si>
  <si>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</si>
  <si>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</si>
  <si>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</si>
  <si>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</si>
  <si>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</si>
  <si>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</si>
  <si>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</si>
  <si>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</si>
  <si>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</si>
  <si>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</si>
  <si>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</si>
  <si>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</si>
  <si>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</si>
  <si>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</si>
  <si>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</si>
  <si>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</si>
  <si>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</si>
  <si>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</si>
  <si>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</si>
  <si>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</si>
  <si>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</si>
  <si>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</si>
  <si>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</si>
  <si>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</si>
  <si>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</si>
  <si>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</si>
  <si>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</si>
  <si>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</si>
  <si>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</si>
  <si>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</si>
  <si>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</si>
  <si>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</si>
  <si>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</si>
  <si>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</si>
  <si>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</si>
  <si>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</si>
  <si>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</si>
  <si>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</si>
  <si>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</si>
  <si>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</si>
  <si>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</si>
  <si>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</si>
  <si>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</si>
  <si>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</si>
  <si>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</si>
  <si>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</si>
  <si>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</si>
  <si>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</si>
  <si>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</si>
  <si>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</si>
  <si>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</si>
  <si>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</si>
  <si>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</si>
  <si>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</si>
  <si>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</si>
  <si>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</si>
  <si>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</si>
  <si>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</si>
  <si>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</si>
  <si>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</si>
  <si>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</si>
  <si>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</si>
  <si>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</si>
  <si>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</si>
  <si>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</si>
  <si>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</si>
  <si>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</si>
  <si>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</si>
  <si>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</si>
  <si>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</si>
  <si>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</si>
  <si>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</si>
  <si>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</si>
  <si>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</si>
  <si>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</si>
  <si>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</si>
  <si>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</si>
  <si>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</si>
  <si>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</si>
  <si>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</si>
  <si>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</si>
  <si>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</si>
  <si>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</si>
  <si>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</si>
  <si>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</si>
  <si>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</si>
  <si>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</si>
  <si>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</si>
  <si>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</si>
  <si>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</si>
  <si>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</si>
  <si>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</si>
  <si>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</si>
  <si>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</si>
  <si>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</si>
  <si>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</si>
  <si>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</si>
  <si>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</si>
  <si>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</si>
  <si>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</si>
  <si>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</si>
  <si>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</si>
  <si>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</si>
  <si>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</si>
  <si>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</si>
  <si>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</si>
  <si>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</si>
  <si>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</si>
  <si>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</si>
  <si>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</si>
  <si>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</si>
  <si>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</si>
  <si>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</si>
  <si>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</si>
  <si>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</si>
  <si>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</si>
  <si>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</si>
  <si>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</si>
  <si>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</si>
  <si>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</si>
  <si>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</si>
  <si>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</si>
  <si>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</si>
  <si>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</si>
  <si>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</si>
  <si>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</si>
  <si>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</si>
  <si>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</si>
  <si>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</si>
  <si>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</si>
  <si>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</si>
  <si>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</si>
  <si>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</si>
  <si>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</si>
  <si>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</si>
  <si>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</si>
  <si>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</si>
  <si>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</si>
  <si>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</si>
  <si>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</si>
  <si>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</si>
  <si>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</si>
  <si>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</si>
  <si>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</si>
  <si>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</si>
  <si>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</si>
  <si>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</si>
  <si>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</si>
  <si>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</si>
  <si>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</si>
  <si>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</si>
  <si>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</si>
  <si>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</si>
  <si>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</si>
  <si>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</si>
  <si>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</si>
  <si>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</si>
  <si>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</si>
  <si>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</si>
  <si>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</si>
  <si>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</si>
  <si>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</si>
  <si>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</si>
  <si>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</si>
  <si>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</si>
  <si>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</si>
  <si>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</si>
  <si>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</si>
  <si>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</si>
  <si>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</si>
  <si>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</si>
  <si>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</si>
  <si>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</si>
  <si>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</si>
  <si>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</si>
  <si>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</si>
  <si>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</si>
  <si>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</si>
  <si>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</si>
  <si>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</si>
  <si>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</si>
  <si>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</si>
  <si>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</si>
  <si>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</si>
  <si>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</si>
  <si>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</si>
  <si>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</si>
  <si>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</si>
  <si>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</si>
  <si>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</si>
  <si>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</si>
  <si>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</si>
  <si>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</si>
  <si>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</si>
  <si>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</si>
  <si>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</si>
  <si>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</si>
  <si>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</si>
  <si>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</si>
  <si>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</si>
  <si>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</si>
  <si>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</si>
  <si>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</si>
  <si>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</si>
  <si>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</si>
  <si>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</si>
  <si>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</si>
  <si>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</si>
  <si>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</si>
  <si>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</si>
  <si>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</si>
  <si>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</si>
  <si>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</si>
  <si>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</si>
  <si>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</si>
  <si>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</si>
  <si>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</si>
  <si>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</si>
  <si>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</si>
  <si>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</si>
  <si>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</si>
  <si>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</si>
  <si>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</si>
  <si>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</si>
  <si>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</si>
  <si>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</si>
  <si>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</si>
  <si>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</si>
  <si>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</si>
  <si>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</si>
  <si>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</si>
  <si>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</si>
  <si>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</si>
  <si>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</si>
  <si>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</si>
  <si>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</si>
  <si>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</si>
  <si>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</si>
  <si>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</si>
  <si>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</si>
  <si>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</si>
  <si>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</si>
  <si>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</si>
  <si>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</si>
  <si>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</si>
  <si>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</si>
  <si>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</si>
  <si>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</si>
  <si>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</si>
  <si>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</si>
  <si>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</si>
  <si>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</si>
  <si>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</si>
  <si>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</si>
  <si>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</si>
  <si>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</si>
  <si>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</si>
  <si>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</si>
  <si>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</si>
  <si>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</si>
  <si>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</si>
  <si>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</si>
  <si>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</si>
  <si>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</si>
  <si>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</si>
  <si>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</si>
  <si>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</si>
  <si>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</si>
  <si>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</si>
  <si>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</si>
  <si>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</si>
  <si>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</si>
  <si>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</si>
  <si>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</si>
  <si>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</si>
  <si>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</si>
  <si>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</si>
  <si>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</si>
  <si>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</si>
  <si>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</si>
  <si>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</si>
  <si>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</si>
  <si>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</si>
  <si>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</si>
  <si>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</si>
  <si>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</si>
  <si>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</si>
  <si>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</si>
  <si>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</si>
  <si>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</si>
  <si>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</si>
  <si>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</si>
  <si>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</si>
  <si>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</si>
  <si>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</si>
  <si>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</si>
  <si>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</si>
  <si>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</si>
  <si>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</si>
  <si>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</si>
  <si>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</si>
  <si>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</si>
  <si>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</si>
  <si>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</si>
  <si>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</si>
  <si>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</si>
  <si>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</si>
  <si>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</si>
  <si>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</si>
  <si>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</si>
  <si>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</si>
  <si>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</si>
  <si>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</si>
  <si>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</si>
  <si>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</si>
  <si>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</si>
  <si>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</si>
  <si>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</si>
  <si>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</si>
  <si>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</si>
  <si>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</si>
  <si>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</si>
  <si>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</si>
  <si>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</si>
  <si>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</si>
  <si>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</si>
  <si>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</si>
  <si>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</si>
  <si>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</si>
  <si>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</si>
  <si>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</si>
  <si>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</si>
  <si>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</si>
  <si>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</si>
  <si>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</si>
  <si>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</si>
  <si>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</si>
  <si>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</si>
  <si>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</si>
  <si>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</si>
  <si>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</si>
  <si>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</si>
  <si>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</si>
  <si>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</si>
  <si>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</si>
  <si>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</si>
  <si>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</si>
  <si>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</si>
  <si>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</si>
  <si>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</si>
  <si>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</si>
  <si>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</si>
  <si>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</si>
  <si>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</si>
  <si>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</si>
  <si>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</si>
  <si>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</si>
  <si>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</si>
  <si>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</si>
  <si>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</si>
  <si>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</si>
  <si>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</si>
  <si>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</si>
  <si>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</si>
  <si>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</si>
  <si>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</si>
  <si>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</si>
  <si>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</si>
  <si>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</si>
  <si>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</si>
  <si>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</si>
  <si>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</si>
  <si>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</si>
  <si>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</si>
  <si>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</si>
  <si>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</si>
  <si>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</si>
  <si>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</si>
  <si>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</si>
  <si>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</si>
  <si>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</si>
  <si>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</si>
  <si>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</si>
  <si>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</si>
  <si>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</si>
  <si>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</si>
  <si>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</si>
  <si>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</si>
  <si>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</si>
  <si>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</si>
  <si>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</si>
  <si>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</si>
  <si>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</si>
  <si>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</si>
  <si>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</si>
  <si>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</si>
  <si>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</si>
  <si>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</si>
  <si>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</si>
  <si>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</si>
  <si>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</si>
  <si>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</si>
  <si>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</si>
  <si>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</si>
  <si>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</si>
  <si>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</si>
  <si>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</si>
  <si>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</si>
  <si>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</si>
  <si>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</si>
  <si>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</si>
  <si>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</si>
  <si>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</si>
  <si>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</si>
  <si>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</si>
  <si>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</si>
  <si>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</si>
  <si>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</si>
  <si>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</si>
  <si>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</si>
  <si>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</si>
  <si>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</si>
  <si>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</si>
  <si>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</si>
  <si>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</si>
  <si>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</si>
  <si>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</si>
  <si>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</si>
  <si>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</si>
  <si>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</si>
  <si>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</si>
  <si>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</si>
  <si>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</si>
  <si>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</si>
  <si>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</si>
  <si>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</si>
  <si>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</si>
  <si>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</si>
  <si>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</si>
  <si>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</si>
  <si>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</si>
  <si>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</si>
  <si>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</si>
  <si>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</si>
  <si>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</si>
  <si>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</si>
  <si>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</si>
  <si>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</si>
  <si>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</si>
  <si>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</si>
  <si>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</si>
  <si>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</si>
  <si>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</si>
  <si>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</si>
  <si>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</si>
  <si>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</si>
  <si>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</si>
  <si>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</si>
  <si>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</si>
  <si>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</si>
  <si>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</si>
  <si>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</si>
  <si>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</si>
  <si>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</si>
  <si>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</si>
  <si>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</si>
  <si>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</si>
  <si>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</si>
  <si>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</si>
  <si>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</si>
  <si>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</si>
  <si>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</si>
  <si>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</si>
  <si>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</si>
  <si>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</si>
  <si>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</si>
  <si>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</si>
  <si>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</si>
  <si>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</si>
  <si>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</si>
  <si>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</si>
  <si>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</si>
  <si>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</si>
  <si>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</si>
  <si>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</si>
  <si>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</si>
  <si>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</si>
  <si>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</si>
  <si>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</si>
  <si>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</si>
  <si>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</si>
  <si>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</si>
  <si>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</si>
  <si>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</si>
  <si>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</si>
  <si>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</si>
  <si>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</si>
  <si>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</si>
  <si>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</si>
  <si>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</si>
  <si>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</si>
  <si>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</si>
  <si>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</si>
  <si>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</si>
  <si>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</si>
  <si>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</si>
  <si>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</si>
  <si>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</si>
  <si>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</si>
  <si>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</si>
  <si>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</si>
  <si>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</si>
  <si>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</si>
  <si>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</si>
  <si>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</si>
  <si>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</si>
  <si>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</si>
  <si>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</si>
  <si>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</si>
  <si>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</si>
  <si>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</si>
  <si>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</si>
  <si>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</si>
  <si>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</si>
  <si>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</si>
  <si>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</si>
  <si>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</si>
  <si>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</si>
  <si>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</si>
  <si>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</si>
  <si>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</si>
  <si>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</si>
  <si>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</si>
  <si>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</si>
  <si>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</si>
  <si>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</si>
  <si>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</si>
  <si>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</si>
  <si>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</si>
  <si>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</si>
  <si>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</si>
  <si>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</si>
  <si>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</si>
  <si>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</si>
  <si>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</si>
  <si>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</si>
  <si>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</si>
  <si>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</si>
  <si>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</si>
  <si>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</si>
  <si>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</si>
  <si>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</si>
  <si>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</si>
  <si>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</si>
  <si>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</si>
  <si>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</si>
  <si>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</si>
  <si>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</si>
  <si>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</si>
  <si>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</si>
  <si>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</si>
  <si>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</si>
  <si>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</si>
  <si>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</si>
  <si>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</si>
  <si>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</si>
  <si>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</si>
  <si>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</si>
  <si>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</si>
  <si>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</si>
  <si>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</si>
  <si>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</si>
  <si>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</si>
  <si>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</si>
  <si>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</si>
  <si>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</si>
  <si>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</si>
  <si>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</si>
  <si>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</si>
  <si>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</si>
  <si>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</si>
  <si>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</si>
  <si>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</si>
  <si>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</si>
  <si>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</si>
  <si>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</si>
  <si>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</si>
  <si>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</si>
  <si>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</si>
  <si>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</si>
  <si>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</si>
  <si>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</si>
  <si>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</si>
  <si>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</si>
  <si>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</si>
  <si>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</si>
  <si>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</si>
  <si>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</si>
  <si>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</si>
  <si>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</si>
  <si>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</si>
  <si>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</si>
  <si>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</si>
  <si>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</si>
  <si>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</si>
  <si>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</si>
  <si>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</si>
  <si>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</si>
  <si>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</si>
  <si>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</si>
  <si>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</si>
  <si>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</si>
  <si>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</si>
  <si>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</si>
  <si>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</si>
  <si>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</si>
  <si>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</si>
  <si>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</si>
  <si>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</si>
  <si>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</si>
  <si>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</si>
  <si>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</si>
  <si>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</si>
  <si>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</si>
  <si>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</si>
  <si>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</si>
  <si>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</si>
  <si>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</si>
  <si>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</si>
  <si>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</si>
  <si>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</si>
  <si>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</si>
  <si>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</si>
  <si>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</si>
  <si>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</si>
  <si>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</si>
  <si>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</si>
  <si>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</si>
  <si>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</si>
  <si>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</si>
  <si>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</si>
  <si>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</si>
  <si>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</si>
  <si>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</si>
  <si>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</si>
  <si>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</si>
  <si>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</si>
  <si>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</si>
  <si>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</si>
  <si>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</si>
  <si>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</si>
  <si>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</si>
  <si>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</si>
  <si>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</si>
  <si>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</si>
  <si>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</si>
  <si>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</si>
  <si>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</si>
  <si>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</si>
  <si>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</si>
  <si>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</si>
  <si>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</si>
  <si>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</si>
  <si>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</si>
  <si>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</si>
  <si>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</si>
  <si>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</si>
  <si>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</si>
  <si>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</si>
  <si>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</si>
  <si>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</si>
  <si>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</si>
  <si>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</si>
  <si>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</si>
  <si>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</si>
  <si>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</si>
  <si>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</si>
  <si>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</si>
  <si>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</si>
  <si>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</si>
  <si>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</si>
  <si>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</si>
  <si>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</si>
  <si>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</si>
  <si>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</si>
  <si>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</si>
  <si>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</si>
  <si>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</si>
  <si>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</si>
  <si>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</si>
  <si>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</si>
  <si>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</si>
  <si>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</si>
  <si>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</si>
  <si>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</si>
  <si>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</si>
  <si>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</si>
  <si>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</si>
  <si>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</si>
  <si>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</si>
  <si>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</si>
  <si>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</si>
  <si>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</si>
  <si>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</si>
  <si>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</si>
  <si>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</si>
  <si>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</si>
  <si>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</si>
  <si>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</si>
  <si>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</si>
  <si>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</si>
  <si>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</si>
  <si>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</si>
  <si>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</si>
  <si>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</si>
  <si>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</si>
  <si>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</si>
  <si>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</si>
  <si>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</si>
  <si>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</si>
  <si>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</si>
  <si>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</si>
  <si>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</si>
  <si>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</si>
  <si>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</si>
  <si>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</si>
  <si>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</si>
  <si>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</si>
  <si>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</si>
  <si>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</si>
  <si>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</si>
  <si>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</si>
  <si>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</si>
  <si>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</si>
  <si>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</si>
  <si>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</si>
  <si>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</si>
  <si>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</si>
  <si>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</si>
  <si>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</si>
  <si>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</si>
  <si>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</si>
  <si>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</si>
  <si>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</si>
  <si>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</si>
  <si>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</si>
  <si>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</si>
  <si>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</si>
  <si>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</si>
  <si>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</si>
  <si>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</si>
  <si>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</si>
  <si>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</si>
  <si>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</si>
  <si>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</si>
  <si>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</si>
  <si>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</si>
  <si>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</si>
  <si>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</si>
  <si>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</si>
  <si>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</si>
  <si>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</si>
  <si>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</si>
  <si>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</si>
  <si>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</si>
  <si>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</si>
  <si>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</si>
  <si>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</si>
  <si>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</si>
  <si>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</si>
  <si>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</si>
  <si>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</si>
  <si>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</si>
  <si>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</si>
  <si>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</si>
  <si>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</si>
  <si>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</si>
  <si>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</si>
  <si>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</si>
  <si>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</si>
  <si>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</si>
  <si>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</si>
  <si>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</si>
  <si>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</si>
  <si>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</si>
  <si>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</si>
  <si>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</si>
  <si>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</si>
  <si>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</si>
  <si>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</si>
  <si>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</si>
  <si>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</si>
  <si>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</si>
  <si>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</si>
  <si>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</si>
  <si>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</si>
  <si>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</si>
  <si>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</si>
  <si>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</si>
  <si>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</si>
  <si>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</si>
  <si>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</si>
  <si>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</si>
  <si>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</si>
  <si>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</si>
  <si>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</si>
  <si>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</si>
  <si>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</si>
  <si>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</si>
  <si>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</si>
  <si>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</si>
  <si>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</si>
  <si>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</si>
  <si>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</si>
  <si>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</si>
  <si>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</si>
  <si>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</si>
  <si>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</si>
  <si>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</si>
  <si>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</si>
  <si>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</si>
  <si>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</si>
  <si>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</si>
  <si>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</si>
  <si>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</si>
  <si>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</si>
  <si>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</si>
  <si>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</si>
  <si>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</si>
  <si>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</si>
  <si>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</si>
  <si>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</si>
  <si>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</si>
  <si>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</si>
  <si>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</si>
  <si>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</si>
  <si>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</si>
  <si>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</si>
  <si>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</si>
  <si>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</si>
  <si>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</si>
  <si>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</si>
  <si>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</si>
  <si>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</si>
  <si>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</si>
  <si>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</si>
  <si>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</si>
  <si>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</si>
  <si>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</si>
  <si>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</si>
  <si>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</si>
  <si>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</si>
  <si>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</si>
  <si>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</si>
  <si>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</si>
  <si>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</si>
  <si>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</si>
  <si>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</si>
  <si>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</si>
  <si>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</si>
  <si>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</si>
  <si>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</si>
  <si>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</si>
  <si>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</si>
  <si>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</si>
  <si>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</si>
  <si>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</si>
  <si>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</si>
  <si>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</si>
  <si>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</si>
  <si>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</si>
  <si>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</si>
  <si>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</si>
  <si>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</si>
  <si>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</si>
  <si>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</si>
  <si>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</si>
  <si>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</si>
  <si>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</si>
  <si>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</si>
  <si>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</si>
  <si>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</si>
  <si>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</si>
  <si>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</si>
  <si>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</si>
  <si>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</si>
  <si>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</si>
  <si>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</si>
  <si>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</si>
  <si>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</si>
  <si>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</si>
  <si>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</si>
  <si>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</si>
  <si>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</si>
  <si>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</si>
  <si>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</si>
  <si>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</si>
  <si>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</si>
  <si>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</si>
  <si>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</si>
  <si>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</si>
  <si>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</si>
  <si>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</si>
  <si>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</si>
  <si>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</si>
  <si>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</si>
  <si>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</si>
  <si>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</si>
  <si>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</si>
  <si>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</si>
  <si>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</si>
  <si>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</si>
  <si>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</si>
  <si>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</si>
  <si>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</si>
  <si>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</si>
  <si>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</si>
  <si>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</si>
  <si>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</si>
  <si>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</si>
  <si>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</si>
  <si>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</si>
  <si>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</si>
  <si>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</si>
  <si>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</si>
  <si>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</si>
  <si>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</si>
  <si>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</si>
  <si>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</si>
  <si>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</si>
  <si>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</si>
  <si>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</si>
  <si>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</si>
  <si>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</si>
  <si>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</si>
  <si>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</si>
  <si>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</si>
  <si>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</si>
  <si>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</si>
  <si>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</si>
  <si>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</si>
  <si>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</si>
  <si>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</si>
  <si>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</si>
  <si>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</si>
  <si>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</si>
  <si>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</si>
  <si>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</si>
  <si>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</si>
  <si>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</si>
  <si>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</si>
  <si>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</si>
  <si>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</si>
  <si>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</si>
  <si>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</si>
  <si>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</si>
  <si>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</si>
  <si>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</si>
  <si>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</si>
  <si>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</si>
  <si>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</si>
  <si>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</si>
  <si>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</si>
  <si>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</si>
  <si>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</si>
  <si>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</si>
  <si>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</si>
  <si>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</si>
  <si>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</si>
  <si>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</si>
  <si>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</si>
  <si>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</si>
  <si>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</si>
  <si>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</si>
  <si>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</si>
  <si>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</si>
  <si>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</si>
  <si>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</si>
  <si>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</si>
  <si>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</si>
  <si>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</si>
  <si>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</si>
  <si>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</si>
  <si>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</si>
  <si>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</si>
  <si>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</si>
  <si>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</si>
  <si>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</si>
  <si>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</si>
  <si>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</si>
  <si>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</si>
  <si>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</si>
  <si>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</si>
  <si>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</si>
  <si>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</si>
  <si>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</si>
  <si>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</si>
  <si>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</si>
  <si>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</si>
  <si>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</si>
  <si>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</si>
  <si>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</si>
  <si>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</si>
  <si>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</si>
  <si>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</si>
  <si>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</si>
  <si>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</si>
  <si>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</si>
  <si>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</si>
  <si>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</si>
  <si>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</si>
  <si>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</si>
  <si>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</si>
  <si>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</si>
  <si>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</si>
  <si>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</si>
  <si>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</si>
  <si>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</si>
  <si>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</si>
  <si>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</si>
  <si>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</si>
  <si>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</si>
  <si>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</si>
  <si>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</si>
  <si>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</si>
  <si>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</si>
  <si>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</si>
  <si>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</si>
  <si>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</si>
  <si>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</si>
  <si>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</si>
  <si>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</si>
  <si>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</si>
  <si>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</si>
  <si>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</si>
  <si>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</si>
  <si>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</si>
  <si>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</si>
  <si>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</si>
  <si>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</si>
  <si>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</si>
  <si>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</si>
  <si>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</si>
  <si>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</si>
  <si>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</si>
  <si>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</si>
  <si>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</si>
  <si>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</si>
  <si>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</si>
  <si>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</si>
  <si>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</si>
  <si>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</si>
  <si>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</si>
  <si>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</si>
  <si>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</si>
  <si>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</si>
  <si>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</si>
  <si>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</si>
  <si>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</si>
  <si>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</si>
  <si>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</si>
  <si>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</si>
  <si>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</si>
  <si>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</si>
  <si>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</si>
  <si>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</si>
  <si>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</si>
  <si>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</si>
  <si>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</si>
  <si>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</si>
  <si>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</si>
  <si>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</si>
  <si>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</si>
  <si>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</si>
  <si>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</si>
  <si>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</si>
  <si>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</si>
  <si>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</si>
  <si>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</si>
  <si>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</si>
  <si>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</si>
  <si>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</si>
  <si>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</si>
  <si>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</si>
  <si>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</si>
  <si>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</si>
  <si>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</si>
  <si>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</si>
  <si>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</si>
  <si>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</si>
  <si>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</si>
  <si>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</si>
  <si>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</si>
  <si>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</si>
  <si>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</si>
  <si>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</si>
  <si>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</si>
  <si>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</si>
  <si>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</si>
  <si>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</si>
  <si>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</si>
  <si>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</si>
  <si>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</si>
  <si>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</si>
  <si>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</si>
  <si>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</si>
  <si>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</si>
  <si>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</si>
  <si>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</si>
  <si>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</si>
  <si>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</si>
  <si>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</si>
  <si>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</si>
  <si>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</si>
  <si>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</si>
  <si>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</si>
  <si>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</si>
  <si>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</si>
  <si>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</si>
  <si>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</si>
  <si>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</si>
  <si>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</si>
  <si>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</si>
  <si>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</si>
  <si>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</si>
  <si>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</si>
  <si>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</si>
  <si>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</si>
  <si>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</si>
  <si>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</si>
  <si>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</si>
  <si>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</si>
  <si>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</si>
  <si>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</si>
  <si>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</si>
  <si>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</si>
  <si>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</si>
  <si>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</si>
  <si>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</si>
  <si>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</si>
  <si>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</si>
  <si>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</si>
  <si>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</si>
  <si>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</si>
  <si>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</si>
  <si>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</si>
  <si>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</si>
  <si>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</si>
  <si>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</si>
  <si>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</si>
  <si>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</si>
  <si>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</si>
  <si>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</si>
  <si>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</si>
  <si>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</si>
  <si>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</si>
  <si>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</si>
  <si>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</si>
  <si>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</si>
  <si>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</si>
  <si>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</si>
  <si>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</si>
  <si>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</si>
  <si>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</si>
  <si>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</si>
  <si>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</si>
  <si>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</si>
  <si>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</si>
  <si>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</si>
  <si>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</si>
  <si>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</si>
  <si>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</si>
  <si>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</si>
  <si>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</si>
  <si>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</si>
  <si>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</si>
  <si>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</si>
  <si>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</si>
  <si>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</si>
  <si>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</si>
  <si>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</si>
  <si>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</si>
  <si>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</si>
  <si>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</si>
  <si>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</si>
  <si>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</si>
  <si>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</si>
  <si>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</si>
  <si>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</si>
  <si>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</si>
  <si>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</si>
  <si>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</si>
  <si>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</si>
  <si>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</si>
  <si>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</si>
  <si>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</si>
  <si>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</si>
  <si>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</si>
  <si>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</si>
  <si>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</si>
  <si>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</si>
  <si>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</si>
  <si>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</si>
  <si>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</si>
  <si>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</si>
  <si>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</si>
  <si>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</si>
  <si>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</si>
  <si>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</si>
  <si>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</si>
  <si>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</si>
  <si>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</si>
  <si>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</si>
  <si>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</si>
  <si>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</si>
  <si>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</si>
  <si>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</si>
  <si>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</si>
  <si>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</si>
  <si>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</si>
  <si>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</si>
  <si>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</si>
  <si>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</si>
  <si>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</si>
  <si>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</si>
  <si>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</si>
  <si>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</si>
  <si>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</si>
  <si>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</si>
  <si>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</si>
  <si>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</si>
  <si>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</si>
  <si>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</si>
  <si>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</si>
  <si>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</si>
  <si>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</si>
  <si>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</si>
  <si>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</si>
  <si>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</si>
  <si>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</si>
  <si>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</si>
  <si>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</si>
  <si>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</si>
  <si>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</si>
  <si>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</si>
  <si>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</si>
  <si>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</si>
  <si>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</si>
  <si>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</si>
  <si>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</si>
  <si>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</si>
  <si>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</si>
  <si>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</si>
  <si>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</si>
  <si>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</si>
  <si>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</si>
  <si>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</si>
  <si>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</si>
  <si>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</si>
  <si>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</si>
  <si>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</si>
  <si>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</si>
  <si>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</si>
  <si>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</si>
  <si>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</si>
  <si>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</si>
  <si>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</si>
  <si>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</si>
  <si>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</si>
  <si>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</si>
  <si>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</si>
  <si>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</si>
  <si>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</si>
  <si>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</si>
  <si>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</si>
  <si>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</si>
  <si>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</si>
  <si>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</si>
  <si>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</si>
  <si>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</si>
  <si>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</si>
  <si>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</si>
  <si>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</si>
  <si>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</si>
  <si>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</si>
  <si>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</si>
  <si>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</si>
  <si>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</si>
  <si>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</si>
  <si>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</si>
  <si>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</si>
  <si>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</si>
  <si>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</si>
  <si>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</si>
  <si>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</si>
  <si>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</si>
  <si>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</si>
  <si>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</si>
  <si>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</si>
  <si>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</si>
  <si>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</si>
  <si>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</si>
  <si>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</si>
  <si>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</si>
  <si>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</si>
  <si>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</si>
  <si>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</si>
  <si>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</si>
  <si>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</si>
  <si>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</si>
  <si>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</si>
  <si>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</si>
  <si>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</si>
  <si>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</si>
  <si>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</si>
  <si>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</si>
  <si>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</si>
  <si>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</si>
  <si>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</si>
  <si>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</si>
  <si>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</si>
  <si>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</si>
  <si>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</si>
  <si>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</si>
  <si>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</si>
  <si>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</si>
  <si>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</si>
  <si>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</si>
  <si>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</si>
  <si>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</si>
  <si>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</si>
  <si>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</si>
  <si>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</si>
  <si>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</si>
  <si>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</si>
  <si>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</si>
  <si>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</si>
  <si>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</si>
  <si>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</si>
  <si>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</si>
  <si>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</si>
  <si>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</si>
  <si>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</si>
  <si>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</si>
  <si>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</si>
  <si>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</si>
  <si>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</si>
  <si>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</si>
  <si>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</si>
  <si>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</si>
  <si>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</si>
  <si>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</si>
  <si>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</si>
  <si>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</si>
  <si>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</si>
  <si>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</si>
  <si>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</si>
  <si>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</si>
  <si>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</si>
  <si>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</si>
  <si>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</si>
  <si>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</si>
  <si>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</si>
  <si>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</si>
  <si>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</si>
  <si>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</si>
  <si>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</si>
  <si>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</si>
  <si>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</si>
  <si>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</si>
  <si>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</si>
  <si>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</si>
  <si>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</si>
  <si>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</si>
  <si>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</si>
  <si>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</si>
  <si>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</si>
  <si>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</si>
  <si>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</si>
  <si>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</si>
  <si>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</si>
  <si>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</si>
  <si>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</si>
  <si>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</si>
  <si>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</si>
  <si>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</si>
  <si>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</si>
  <si>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</si>
  <si>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</si>
  <si>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</si>
  <si>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</si>
  <si>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</si>
  <si>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</si>
  <si>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</si>
  <si>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</si>
  <si>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</si>
  <si>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</si>
  <si>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</si>
  <si>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</si>
  <si>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</si>
  <si>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</si>
  <si>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</si>
  <si>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</si>
  <si>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</si>
  <si>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</si>
  <si>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</si>
  <si>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</si>
  <si>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</si>
  <si>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</si>
  <si>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</si>
  <si>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</si>
  <si>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</si>
  <si>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</si>
  <si>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</si>
  <si>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</si>
  <si>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</si>
  <si>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</si>
  <si>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</si>
  <si>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</si>
  <si>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</si>
  <si>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</si>
  <si>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</si>
  <si>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</si>
  <si>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</si>
  <si>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</si>
  <si>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</si>
  <si>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</si>
  <si>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</si>
  <si>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</si>
  <si>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</si>
  <si>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</si>
  <si>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</si>
  <si>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</si>
  <si>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</si>
  <si>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</si>
  <si>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</si>
  <si>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</si>
  <si>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</si>
  <si>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</si>
  <si>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</si>
  <si>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</si>
  <si>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</si>
  <si>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</si>
  <si>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</si>
  <si>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</si>
  <si>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</si>
  <si>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</si>
  <si>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</si>
  <si>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</si>
  <si>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</si>
  <si>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</si>
  <si>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</si>
  <si>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</si>
  <si>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</si>
  <si>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</si>
  <si>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</si>
  <si>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</si>
  <si>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</si>
  <si>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</si>
  <si>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</si>
  <si>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</si>
  <si>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</si>
  <si>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</si>
  <si>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</si>
  <si>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</si>
  <si>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</si>
  <si>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</si>
  <si>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</si>
  <si>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</si>
  <si>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</si>
  <si>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</si>
  <si>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</si>
  <si>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</si>
  <si>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</si>
  <si>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</si>
  <si>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</si>
  <si>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</si>
  <si>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</si>
  <si>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</si>
  <si>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</si>
  <si>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</si>
  <si>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</si>
  <si>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</si>
  <si>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</si>
  <si>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</si>
  <si>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</si>
  <si>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</si>
  <si>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</si>
  <si>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</si>
  <si>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</si>
  <si>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</si>
  <si>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</si>
  <si>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</si>
  <si>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</si>
  <si>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</si>
  <si>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</si>
  <si>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</si>
  <si>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</si>
  <si>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</si>
  <si>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</si>
  <si>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</si>
  <si>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</si>
  <si>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</si>
  <si>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</si>
  <si>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</si>
  <si>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</si>
  <si>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</si>
  <si>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</si>
  <si>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</si>
  <si>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</si>
  <si>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</si>
  <si>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</si>
  <si>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</si>
  <si>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</si>
  <si>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</si>
  <si>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</si>
  <si>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</si>
  <si>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</si>
  <si>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</si>
  <si>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</si>
  <si>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</si>
  <si>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</si>
  <si>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</si>
  <si>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</si>
  <si>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</si>
  <si>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</si>
  <si>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</si>
  <si>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</si>
  <si>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</si>
  <si>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</si>
  <si>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</si>
  <si>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</si>
  <si>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</si>
  <si>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</si>
  <si>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</si>
  <si>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</si>
  <si>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</si>
  <si>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</si>
  <si>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</si>
  <si>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</si>
  <si>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</si>
  <si>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</si>
  <si>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</si>
  <si>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</si>
  <si>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</si>
  <si>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</si>
  <si>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</si>
  <si>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</si>
  <si>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</si>
  <si>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</si>
  <si>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</si>
  <si>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</si>
  <si>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</si>
  <si>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</si>
  <si>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</si>
  <si>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</si>
  <si>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</si>
  <si>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</si>
  <si>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</si>
  <si>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</si>
  <si>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</si>
  <si>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</si>
  <si>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</si>
  <si>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</si>
  <si>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</si>
  <si>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</si>
  <si>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</si>
  <si>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</si>
  <si>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</si>
  <si>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</si>
  <si>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</si>
  <si>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</si>
  <si>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</si>
  <si>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</si>
  <si>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</si>
  <si>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</si>
  <si>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</si>
  <si>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</si>
  <si>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</si>
  <si>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</si>
  <si>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</si>
  <si>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</si>
  <si>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</si>
  <si>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</si>
  <si>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</si>
  <si>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</si>
  <si>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</si>
  <si>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</si>
  <si>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</si>
  <si>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</si>
  <si>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</si>
  <si>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</si>
  <si>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</si>
  <si>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</si>
  <si>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</si>
  <si>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</si>
  <si>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</si>
  <si>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</si>
  <si>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</si>
  <si>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</si>
  <si>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</si>
  <si>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</si>
  <si>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</si>
  <si>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</si>
  <si>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</si>
  <si>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</si>
  <si>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</si>
  <si>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</si>
  <si>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</si>
  <si>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</si>
  <si>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</si>
  <si>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</si>
  <si>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</si>
  <si>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</si>
  <si>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</si>
  <si>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</si>
  <si>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</si>
  <si>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</si>
  <si>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</si>
  <si>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</si>
  <si>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</si>
  <si>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</si>
  <si>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</si>
  <si>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</si>
  <si>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</si>
  <si>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</si>
  <si>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</si>
  <si>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</si>
  <si>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</si>
  <si>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</si>
  <si>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</si>
  <si>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</si>
  <si>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</si>
  <si>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</si>
  <si>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</si>
  <si>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</si>
  <si>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</si>
  <si>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</si>
  <si>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</si>
  <si>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</si>
  <si>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</si>
  <si>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</si>
  <si>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</si>
  <si>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</si>
  <si>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</si>
  <si>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</si>
  <si>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</si>
  <si>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</si>
  <si>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</si>
  <si>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</si>
  <si>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</si>
  <si>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</si>
  <si>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</si>
  <si>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</si>
  <si>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</si>
  <si>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</si>
  <si>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</si>
  <si>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</si>
  <si>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</si>
  <si>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</si>
  <si>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</si>
  <si>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</si>
  <si>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</si>
  <si>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</si>
  <si>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</si>
  <si>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</si>
  <si>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</si>
  <si>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</si>
  <si>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</si>
  <si>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</si>
  <si>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</si>
  <si>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</si>
  <si>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</si>
  <si>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</si>
  <si>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</si>
  <si>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</si>
  <si>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</si>
  <si>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</si>
  <si>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</si>
  <si>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</si>
  <si>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</si>
  <si>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</si>
  <si>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</si>
  <si>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</si>
  <si>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</si>
  <si>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</si>
  <si>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</si>
  <si>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</si>
  <si>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</si>
  <si>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</si>
  <si>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</si>
  <si>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</si>
  <si>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</si>
  <si>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</si>
  <si>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</si>
  <si>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</si>
  <si>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</si>
  <si>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</si>
  <si>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</si>
  <si>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</si>
  <si>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</si>
  <si>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</si>
  <si>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</si>
  <si>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</si>
  <si>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</si>
  <si>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</si>
  <si>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</si>
  <si>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</si>
  <si>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</si>
  <si>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</si>
  <si>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</si>
  <si>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</si>
  <si>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</si>
  <si>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</si>
  <si>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</si>
  <si>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</si>
  <si>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</si>
  <si>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</si>
  <si>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</si>
  <si>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</si>
  <si>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</si>
  <si>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</si>
  <si>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</si>
  <si>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</si>
  <si>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</si>
  <si>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</si>
  <si>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</si>
  <si>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</si>
  <si>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</si>
  <si>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</si>
  <si>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</si>
  <si>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</si>
  <si>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</si>
  <si>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</si>
  <si>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</si>
  <si>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</si>
  <si>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</si>
  <si>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</si>
  <si>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</si>
  <si>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</si>
  <si>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</si>
  <si>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</si>
  <si>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</si>
  <si>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</si>
  <si>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</si>
  <si>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</si>
  <si>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</si>
  <si>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</si>
  <si>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</si>
  <si>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</si>
  <si>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</si>
  <si>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</si>
  <si>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</si>
  <si>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</si>
  <si>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</si>
  <si>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</si>
  <si>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</si>
  <si>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</si>
  <si>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</si>
  <si>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</si>
  <si>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</si>
  <si>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</si>
  <si>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</si>
  <si>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</si>
  <si>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</si>
  <si>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</si>
  <si>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</si>
  <si>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</si>
  <si>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</si>
  <si>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</si>
  <si>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</si>
  <si>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</si>
  <si>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</si>
  <si>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</si>
  <si>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</si>
  <si>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</si>
  <si>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</si>
  <si>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</si>
  <si>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</si>
  <si>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</si>
  <si>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</si>
  <si>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</si>
  <si>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</si>
  <si>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</si>
  <si>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</si>
  <si>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</si>
  <si>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</si>
  <si>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</si>
  <si>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</si>
  <si>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</si>
  <si>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</si>
  <si>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</si>
  <si>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</si>
  <si>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</si>
  <si>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</si>
  <si>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</si>
  <si>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</si>
  <si>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</si>
  <si>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</si>
  <si>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</si>
  <si>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</si>
  <si>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</si>
  <si>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</si>
  <si>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</si>
  <si>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</si>
  <si>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</si>
  <si>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</si>
  <si>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</si>
  <si>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</si>
  <si>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</si>
  <si>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</si>
  <si>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</si>
  <si>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</si>
  <si>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</si>
  <si>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</si>
  <si>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</si>
  <si>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</si>
  <si>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</si>
  <si>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</si>
  <si>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</si>
  <si>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</si>
  <si>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</si>
  <si>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</si>
  <si>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</si>
  <si>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</si>
  <si>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</si>
  <si>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</si>
  <si>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</si>
  <si>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</si>
  <si>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</si>
  <si>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</si>
  <si>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</si>
  <si>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</si>
  <si>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</si>
  <si>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</si>
  <si>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</si>
  <si>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</si>
  <si>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</si>
  <si>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</si>
  <si>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</si>
  <si>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</si>
  <si>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</si>
  <si>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</si>
  <si>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</si>
  <si>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</si>
  <si>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</si>
  <si>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</si>
  <si>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</si>
  <si>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</si>
  <si>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</si>
  <si>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</si>
  <si>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</si>
  <si>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</si>
  <si>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</si>
  <si>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</si>
  <si>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</si>
  <si>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</si>
  <si>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</si>
  <si>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</si>
  <si>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</si>
  <si>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</si>
  <si>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</si>
  <si>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</si>
  <si>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</si>
  <si>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</si>
  <si>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</si>
  <si>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</si>
  <si>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</si>
  <si>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</si>
  <si>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</si>
  <si>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</si>
  <si>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</si>
  <si>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</si>
  <si>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</si>
  <si>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</si>
  <si>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</si>
  <si>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</si>
  <si>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</si>
  <si>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</si>
  <si>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</si>
  <si>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</si>
  <si>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</si>
  <si>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</si>
  <si>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</si>
  <si>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</si>
  <si>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</si>
  <si>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</si>
  <si>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</si>
  <si>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</si>
  <si>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</si>
  <si>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</si>
  <si>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</si>
  <si>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</si>
  <si>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</si>
  <si>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</si>
  <si>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</si>
  <si>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</si>
  <si>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</si>
  <si>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</si>
  <si>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</si>
  <si>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</si>
  <si>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</si>
  <si>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</si>
  <si>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</si>
  <si>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</si>
  <si>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</si>
  <si>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</si>
  <si>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</si>
  <si>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</si>
  <si>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</si>
  <si>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</si>
  <si>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</si>
  <si>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</si>
  <si>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</si>
  <si>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</si>
  <si>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</si>
  <si>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</si>
  <si>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</si>
  <si>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</si>
  <si>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</si>
  <si>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</si>
  <si>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</si>
  <si>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</si>
  <si>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</si>
  <si>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</si>
  <si>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</si>
  <si>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</si>
  <si>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</si>
  <si>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</si>
  <si>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</si>
  <si>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</si>
  <si>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</si>
  <si>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</si>
  <si>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</si>
  <si>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</si>
  <si>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</si>
  <si>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</si>
  <si>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</si>
  <si>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</si>
  <si>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</si>
  <si>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</si>
  <si>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</si>
  <si>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</si>
  <si>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</si>
  <si>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</si>
  <si>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</si>
  <si>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</si>
  <si>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</si>
  <si>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</si>
  <si>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</si>
  <si>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</si>
  <si>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</si>
  <si>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</si>
  <si>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</si>
  <si>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</si>
  <si>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</si>
  <si>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</si>
  <si>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</si>
  <si>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</si>
  <si>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</si>
  <si>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</si>
  <si>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</si>
  <si>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</si>
  <si>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</si>
  <si>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</si>
  <si>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</si>
  <si>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</si>
  <si>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</si>
  <si>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</si>
  <si>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</si>
  <si>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</si>
  <si>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</si>
  <si>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</si>
  <si>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</si>
  <si>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</si>
  <si>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</si>
  <si>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</si>
  <si>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</si>
  <si>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</si>
  <si>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</si>
  <si>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</si>
  <si>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</si>
  <si>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</si>
  <si>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</si>
  <si>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</si>
  <si>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</si>
  <si>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</si>
  <si>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</si>
  <si>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</si>
  <si>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</si>
  <si>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</si>
  <si>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</si>
  <si>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</si>
  <si>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</si>
  <si>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</si>
  <si>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</si>
  <si>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</si>
  <si>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</si>
  <si>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</si>
  <si>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</si>
  <si>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</si>
  <si>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</si>
  <si>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</si>
  <si>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</si>
  <si>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</si>
  <si>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</si>
  <si>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</si>
  <si>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</si>
  <si>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</si>
  <si>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</si>
  <si>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</si>
  <si>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</si>
  <si>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</si>
  <si>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</si>
  <si>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</si>
  <si>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</si>
  <si>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</si>
  <si>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</si>
  <si>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</si>
  <si>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</si>
  <si>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</si>
  <si>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</si>
  <si>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</si>
  <si>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</si>
  <si>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</si>
  <si>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</si>
  <si>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</si>
  <si>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</si>
  <si>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</si>
  <si>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</si>
  <si>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</si>
  <si>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</si>
  <si>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</si>
  <si>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</si>
  <si>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</si>
  <si>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</si>
  <si>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</si>
  <si>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</si>
  <si>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</si>
  <si>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</si>
  <si>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</si>
  <si>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</si>
  <si>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</si>
  <si>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</si>
  <si>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</si>
  <si>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</si>
  <si>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</si>
  <si>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</si>
  <si>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</si>
  <si>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</si>
  <si>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</si>
  <si>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</si>
  <si>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</si>
  <si>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</si>
  <si>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</si>
  <si>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</si>
  <si>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</si>
  <si>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</si>
  <si>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</si>
  <si>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</si>
  <si>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</si>
  <si>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</si>
  <si>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</si>
  <si>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</si>
  <si>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</si>
  <si>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</si>
  <si>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</si>
  <si>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</si>
  <si>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</si>
  <si>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</si>
  <si>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</si>
  <si>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</si>
  <si>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</si>
  <si>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</si>
  <si>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</si>
  <si>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</si>
  <si>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</si>
  <si>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</si>
  <si>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</si>
  <si>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</si>
  <si>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</si>
  <si>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</si>
  <si>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</si>
  <si>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</si>
  <si>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</si>
  <si>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</si>
  <si>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</si>
  <si>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</si>
  <si>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</si>
  <si>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</si>
  <si>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</si>
  <si>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</si>
  <si>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</si>
  <si>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</si>
  <si>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</si>
  <si>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</si>
  <si>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</si>
  <si>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</si>
  <si>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</si>
  <si>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</si>
  <si>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</si>
  <si>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</si>
  <si>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</si>
  <si>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</si>
  <si>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</si>
  <si>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</si>
  <si>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</si>
  <si>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</si>
  <si>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</si>
  <si>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</si>
  <si>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</si>
  <si>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</si>
  <si>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</si>
  <si>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</si>
  <si>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</si>
  <si>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</si>
  <si>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</si>
  <si>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</si>
  <si>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</si>
  <si>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</si>
  <si>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</si>
  <si>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</si>
  <si>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</si>
  <si>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</si>
  <si>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</si>
  <si>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</si>
  <si>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</si>
  <si>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</si>
  <si>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</si>
  <si>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</si>
  <si>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</si>
  <si>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</si>
  <si>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</si>
  <si>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</si>
  <si>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</si>
  <si>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</si>
  <si>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</si>
  <si>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</si>
  <si>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</si>
  <si>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</si>
  <si>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</si>
  <si>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</si>
  <si>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</si>
  <si>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</si>
  <si>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</si>
  <si>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</si>
  <si>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</si>
  <si>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</si>
  <si>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</si>
  <si>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</si>
  <si>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</si>
  <si>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</si>
  <si>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</si>
  <si>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</si>
  <si>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</si>
  <si>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</si>
  <si>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</si>
  <si>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</si>
  <si>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</si>
  <si>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</si>
  <si>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</si>
  <si>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</si>
  <si>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</si>
  <si>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</si>
  <si>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</si>
  <si>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</si>
  <si>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</si>
  <si>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</si>
  <si>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</si>
  <si>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</si>
  <si>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</si>
  <si>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</si>
  <si>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</si>
  <si>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</si>
  <si>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</si>
  <si>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</si>
  <si>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</si>
  <si>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</si>
  <si>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</si>
  <si>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</si>
  <si>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</si>
  <si>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</si>
  <si>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</si>
  <si>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</si>
  <si>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</si>
  <si>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</si>
  <si>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</si>
  <si>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</si>
  <si>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</si>
  <si>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</si>
  <si>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</si>
  <si>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</si>
  <si>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</si>
  <si>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</si>
  <si>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</si>
  <si>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</si>
  <si>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</si>
  <si>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</si>
  <si>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</si>
  <si>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</si>
  <si>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</si>
  <si>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</si>
  <si>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</si>
  <si>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</si>
  <si>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</si>
  <si>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</si>
  <si>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</si>
  <si>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</si>
  <si>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</si>
  <si>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</si>
  <si>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</si>
  <si>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</si>
  <si>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</si>
  <si>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</si>
  <si>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</si>
  <si>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</si>
  <si>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</si>
  <si>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</si>
  <si>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</si>
  <si>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</si>
  <si>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</si>
  <si>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</si>
  <si>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</si>
  <si>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</si>
  <si>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</si>
  <si>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</si>
  <si>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</si>
  <si>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</si>
  <si>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</si>
  <si>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</si>
  <si>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</si>
  <si>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</si>
  <si>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</si>
  <si>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</si>
  <si>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</si>
  <si>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</si>
  <si>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</si>
  <si>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</si>
  <si>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</si>
  <si>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</si>
  <si>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</si>
  <si>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</si>
  <si>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</si>
  <si>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</si>
  <si>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</si>
  <si>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</si>
  <si>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</si>
  <si>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</si>
  <si>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</si>
  <si>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</si>
  <si>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</si>
  <si>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</si>
  <si>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</si>
  <si>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</si>
  <si>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</si>
  <si>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</si>
  <si>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</si>
  <si>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</si>
  <si>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</si>
  <si>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</si>
  <si>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</si>
  <si>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</si>
  <si>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</si>
  <si>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</si>
  <si>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</si>
  <si>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</si>
  <si>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</si>
  <si>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</si>
  <si>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</si>
  <si>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</si>
  <si>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</si>
  <si>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</si>
  <si>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</si>
  <si>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</si>
  <si>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</si>
  <si>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</si>
  <si>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</si>
  <si>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</si>
  <si>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</si>
  <si>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</si>
  <si>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</si>
  <si>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</si>
  <si>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</si>
  <si>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</si>
  <si>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</si>
  <si>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</si>
  <si>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</si>
  <si>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</si>
  <si>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</si>
  <si>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</si>
  <si>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</si>
  <si>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</si>
  <si>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</si>
  <si>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</si>
  <si>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</si>
  <si>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</si>
  <si>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</si>
  <si>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</si>
  <si>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</si>
  <si>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</si>
  <si>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</si>
  <si>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</si>
  <si>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</si>
  <si>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</si>
  <si>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</si>
  <si>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</si>
  <si>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</si>
  <si>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</si>
  <si>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</si>
  <si>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</si>
  <si>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</si>
  <si>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</si>
  <si>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</si>
  <si>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</si>
  <si>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</si>
  <si>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</si>
  <si>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</si>
  <si>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</si>
  <si>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</si>
  <si>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</si>
  <si>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</si>
  <si>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</si>
  <si>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</si>
  <si>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</si>
  <si>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</si>
  <si>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</si>
  <si>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</si>
  <si>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</si>
  <si>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</si>
  <si>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</si>
  <si>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</si>
  <si>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</si>
  <si>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</si>
  <si>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</si>
  <si>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</si>
  <si>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</si>
  <si>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</si>
  <si>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</si>
  <si>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</si>
  <si>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</si>
  <si>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</si>
  <si>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</si>
  <si>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</si>
  <si>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</si>
  <si>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</si>
  <si>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</si>
  <si>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</si>
  <si>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</si>
  <si>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</si>
  <si>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</si>
  <si>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</si>
  <si>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</si>
  <si>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</si>
  <si>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</si>
  <si>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</si>
  <si>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</si>
  <si>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</si>
  <si>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</si>
  <si>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</si>
  <si>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</si>
  <si>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</si>
  <si>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</si>
  <si>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</si>
  <si>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</si>
  <si>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</si>
  <si>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</si>
  <si>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</si>
  <si>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</si>
  <si>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</si>
  <si>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</si>
  <si>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</si>
  <si>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</si>
  <si>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</si>
  <si>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</si>
  <si>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</si>
  <si>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</si>
  <si>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</si>
  <si>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</si>
  <si>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</si>
  <si>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</si>
  <si>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</si>
  <si>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</si>
  <si>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</si>
  <si>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</si>
  <si>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</si>
  <si>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</si>
  <si>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</si>
  <si>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</si>
  <si>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</si>
  <si>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</si>
  <si>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</si>
  <si>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</si>
  <si>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</si>
  <si>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</si>
  <si>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</si>
  <si>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</si>
  <si>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</si>
  <si>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</si>
  <si>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</si>
  <si>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</si>
  <si>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</si>
  <si>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</si>
  <si>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</si>
  <si>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</si>
  <si>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</si>
  <si>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</si>
  <si>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</si>
  <si>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</si>
  <si>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</si>
  <si>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</si>
  <si>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</si>
  <si>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</si>
  <si>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</si>
  <si>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</si>
  <si>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</si>
  <si>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</si>
  <si>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</si>
  <si>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</si>
  <si>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</si>
  <si>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</si>
  <si>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</si>
  <si>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</si>
  <si>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</si>
  <si>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</si>
  <si>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</si>
  <si>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</si>
  <si>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</si>
  <si>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</si>
  <si>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</si>
  <si>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</si>
  <si>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</si>
  <si>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</si>
  <si>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</si>
  <si>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</si>
  <si>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</si>
  <si>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</si>
  <si>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</si>
  <si>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</si>
  <si>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</si>
  <si>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</si>
  <si>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</si>
  <si>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</si>
  <si>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</si>
  <si>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</si>
  <si>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</si>
  <si>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</si>
  <si>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</si>
  <si>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</si>
  <si>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</si>
  <si>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</si>
  <si>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</si>
  <si>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</si>
  <si>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</si>
  <si>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</si>
  <si>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</si>
  <si>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</si>
  <si>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</si>
  <si>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</si>
  <si>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</si>
  <si>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</si>
  <si>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</si>
  <si>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</si>
  <si>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</si>
  <si>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</si>
  <si>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</si>
  <si>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</si>
  <si>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</si>
  <si>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</si>
  <si>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</si>
  <si>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</si>
  <si>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</si>
  <si>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</si>
  <si>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</si>
  <si>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</si>
  <si>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</si>
  <si>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</si>
  <si>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</si>
  <si>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</si>
  <si>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</si>
  <si>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</si>
  <si>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</si>
  <si>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</si>
  <si>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</si>
  <si>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</si>
  <si>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</si>
  <si>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</si>
  <si>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</si>
  <si>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</si>
  <si>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</si>
  <si>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</si>
  <si>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</si>
  <si>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</si>
  <si>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</si>
  <si>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</si>
  <si>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</si>
  <si>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</si>
  <si>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</si>
  <si>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</si>
  <si>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</si>
  <si>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</si>
  <si>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</si>
  <si>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</si>
  <si>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</si>
  <si>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</si>
  <si>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</si>
  <si>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</si>
  <si>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</si>
  <si>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</si>
  <si>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</si>
  <si>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</si>
  <si>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</si>
  <si>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</si>
  <si>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</si>
  <si>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</si>
  <si>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</si>
  <si>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</si>
  <si>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</si>
  <si>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</si>
  <si>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</si>
  <si>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</si>
  <si>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</si>
  <si>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</si>
  <si>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</si>
  <si>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</si>
  <si>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</si>
  <si>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</si>
  <si>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</si>
  <si>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</si>
  <si>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</si>
  <si>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</si>
  <si>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</si>
  <si>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</si>
  <si>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</si>
  <si>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</si>
  <si>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</si>
  <si>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</si>
  <si>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</si>
  <si>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</si>
  <si>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</si>
  <si>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</si>
  <si>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</si>
  <si>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</si>
  <si>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</si>
  <si>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</si>
  <si>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</si>
  <si>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</si>
  <si>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</si>
  <si>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</si>
  <si>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</si>
  <si>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</si>
  <si>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</si>
  <si>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</si>
  <si>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</si>
  <si>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</si>
  <si>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</si>
  <si>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</si>
  <si>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</si>
  <si>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</si>
  <si>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</si>
  <si>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</si>
  <si>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</si>
  <si>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</si>
  <si>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</si>
  <si>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</si>
  <si>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</si>
  <si>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</si>
  <si>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</si>
  <si>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</si>
  <si>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</si>
  <si>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</si>
  <si>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</si>
  <si>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</si>
  <si>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</si>
  <si>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</si>
  <si>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</si>
  <si>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</si>
  <si>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</si>
  <si>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</si>
  <si>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</si>
  <si>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</si>
  <si>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</si>
  <si>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</si>
  <si>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</si>
  <si>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</si>
  <si>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</si>
  <si>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</si>
  <si>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</si>
  <si>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</si>
  <si>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</si>
  <si>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</si>
  <si>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</si>
  <si>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</si>
  <si>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</si>
  <si>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</si>
  <si>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</si>
  <si>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</si>
  <si>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</si>
  <si>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</si>
  <si>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</si>
  <si>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</si>
  <si>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</si>
  <si>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</si>
  <si>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</si>
  <si>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</si>
  <si>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</si>
  <si>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</si>
  <si>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</si>
  <si>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</si>
  <si>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</si>
  <si>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</si>
  <si>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</si>
  <si>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</si>
  <si>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</si>
  <si>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</si>
  <si>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</si>
  <si>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</si>
  <si>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</si>
  <si>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</si>
  <si>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</si>
  <si>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</si>
  <si>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</si>
  <si>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</si>
  <si>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</si>
  <si>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</si>
  <si>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</si>
  <si>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</si>
  <si>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</si>
  <si>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</si>
  <si>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</si>
  <si>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</si>
  <si>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</si>
  <si>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</si>
  <si>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</si>
  <si>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</si>
  <si>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</si>
  <si>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</si>
  <si>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</si>
  <si>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</si>
  <si>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</si>
  <si>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</si>
  <si>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</si>
  <si>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</si>
  <si>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</si>
  <si>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</si>
  <si>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</si>
  <si>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</si>
  <si>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</si>
  <si>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</si>
  <si>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</si>
  <si>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</si>
  <si>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</si>
  <si>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</si>
  <si>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</si>
  <si>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</si>
  <si>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</si>
  <si>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</si>
  <si>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</si>
  <si>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</si>
  <si>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</si>
  <si>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</si>
  <si>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</si>
  <si>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</si>
  <si>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</si>
  <si>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</si>
  <si>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</si>
  <si>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</si>
  <si>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</si>
  <si>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</si>
  <si>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</si>
  <si>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</si>
  <si>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</si>
  <si>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</si>
  <si>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</si>
  <si>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</si>
  <si>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</si>
  <si>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</si>
  <si>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</si>
  <si>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</si>
  <si>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</si>
  <si>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</si>
  <si>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</si>
  <si>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</si>
  <si>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</si>
  <si>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</si>
  <si>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</si>
  <si>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</si>
  <si>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</si>
  <si>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</si>
  <si>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</si>
  <si>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</si>
  <si>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</si>
  <si>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</si>
  <si>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</si>
  <si>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</si>
  <si>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</si>
  <si>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</si>
  <si>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</si>
  <si>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</si>
  <si>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</si>
  <si>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</si>
  <si>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</si>
  <si>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</si>
  <si>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</si>
  <si>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</si>
  <si>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</si>
  <si>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</si>
  <si>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</si>
  <si>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</si>
  <si>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</si>
  <si>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</si>
  <si>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</si>
  <si>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</si>
  <si>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</si>
  <si>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</si>
  <si>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</si>
  <si>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</si>
  <si>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</si>
  <si>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</si>
  <si>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</si>
  <si>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</si>
  <si>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</si>
  <si>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</si>
  <si>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</si>
  <si>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</si>
  <si>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</si>
  <si>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</si>
  <si>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</si>
  <si>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</si>
  <si>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</si>
  <si>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</si>
  <si>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</si>
  <si>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</si>
  <si>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</si>
  <si>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</si>
  <si>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</si>
  <si>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</si>
  <si>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</si>
  <si>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</si>
  <si>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</si>
  <si>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</si>
  <si>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</si>
  <si>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</si>
  <si>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</si>
  <si>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</si>
  <si>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</si>
  <si>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</si>
  <si>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</si>
  <si>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</si>
  <si>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</si>
  <si>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</si>
  <si>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</si>
  <si>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</si>
  <si>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</si>
  <si>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</si>
  <si>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</si>
  <si>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</si>
  <si>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</si>
  <si>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</si>
  <si>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</si>
  <si>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</si>
  <si>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</si>
  <si>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</si>
  <si>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</si>
  <si>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</si>
  <si>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</si>
  <si>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</si>
  <si>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</si>
  <si>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</si>
  <si>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</si>
  <si>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</si>
  <si>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</si>
  <si>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</si>
  <si>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</si>
  <si>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</si>
  <si>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</si>
  <si>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</si>
  <si>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</si>
  <si>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</si>
  <si>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</si>
  <si>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</si>
  <si>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</si>
  <si>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</si>
  <si>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</si>
  <si>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</si>
  <si>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</si>
  <si>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</si>
  <si>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</si>
  <si>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</si>
  <si>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</si>
  <si>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</si>
  <si>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</si>
  <si>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</si>
  <si>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</si>
  <si>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</si>
  <si>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</si>
  <si>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</si>
  <si>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</si>
  <si>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</si>
  <si>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</si>
  <si>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</si>
  <si>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</si>
  <si>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</si>
  <si>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</si>
  <si>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</si>
  <si>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</si>
  <si>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</si>
  <si>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</si>
  <si>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</si>
  <si>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</si>
  <si>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</si>
  <si>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</si>
  <si>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</si>
  <si>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</si>
  <si>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</si>
  <si>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</si>
  <si>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</si>
  <si>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</si>
  <si>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</si>
  <si>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</si>
  <si>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</si>
  <si>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</si>
  <si>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</si>
  <si>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</si>
  <si>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</si>
  <si>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</si>
  <si>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</si>
  <si>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</si>
  <si>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</si>
  <si>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</si>
  <si>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</si>
  <si>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</si>
  <si>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</si>
  <si>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</si>
  <si>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</si>
  <si>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</si>
  <si>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</si>
  <si>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</si>
  <si>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</si>
  <si>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</si>
  <si>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</si>
  <si>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</si>
  <si>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</si>
  <si>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</si>
  <si>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</si>
  <si>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</si>
  <si>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</si>
  <si>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</si>
  <si>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</si>
  <si>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</si>
  <si>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</si>
  <si>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</si>
  <si>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</si>
  <si>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</si>
  <si>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</si>
  <si>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</si>
  <si>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</si>
  <si>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</si>
  <si>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</si>
  <si>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</si>
  <si>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</si>
  <si>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</si>
  <si>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</si>
  <si>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</si>
  <si>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</si>
  <si>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</si>
  <si>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</si>
  <si>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</si>
  <si>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</si>
  <si>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</si>
  <si>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</si>
  <si>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</si>
  <si>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</si>
  <si>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</si>
  <si>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</si>
  <si>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</si>
  <si>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</si>
  <si>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</si>
  <si>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</si>
  <si>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</si>
  <si>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</si>
  <si>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</si>
  <si>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</si>
  <si>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</si>
  <si>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</si>
  <si>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</si>
  <si>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</si>
  <si>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</si>
  <si>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</si>
  <si>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</si>
  <si>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</si>
  <si>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</si>
  <si>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</si>
  <si>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</si>
  <si>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</si>
  <si>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</si>
  <si>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</si>
  <si>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</si>
  <si>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</si>
  <si>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</si>
  <si>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</si>
  <si>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</si>
  <si>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</si>
  <si>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</si>
  <si>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</si>
  <si>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</si>
  <si>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</si>
  <si>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</si>
  <si>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</si>
  <si>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</si>
  <si>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</si>
  <si>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</si>
  <si>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</si>
  <si>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</si>
  <si>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</si>
  <si>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</si>
  <si>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</si>
  <si>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</si>
  <si>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</si>
  <si>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</si>
  <si>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</si>
  <si>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</si>
  <si>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</si>
  <si>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</si>
  <si>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</si>
  <si>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</si>
  <si>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</si>
  <si>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</si>
  <si>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</si>
  <si>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</si>
  <si>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</si>
  <si>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</si>
  <si>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</si>
  <si>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</si>
  <si>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</si>
  <si>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</si>
  <si>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</si>
  <si>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</si>
  <si>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</si>
  <si>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</si>
  <si>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</si>
  <si>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</si>
  <si>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</si>
  <si>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</si>
  <si>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</si>
  <si>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</si>
  <si>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</si>
  <si>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</si>
  <si>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</si>
  <si>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</si>
  <si>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</si>
  <si>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</si>
  <si>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</si>
  <si>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</si>
  <si>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</si>
  <si>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</si>
  <si>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</si>
  <si>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</si>
  <si>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</si>
  <si>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</si>
  <si>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</si>
  <si>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</si>
  <si>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</si>
  <si>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</si>
  <si>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</si>
  <si>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</si>
  <si>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</si>
  <si>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</si>
  <si>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</si>
  <si>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</si>
  <si>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</si>
  <si>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</si>
  <si>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</si>
  <si>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</si>
  <si>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</si>
  <si>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</si>
  <si>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</si>
  <si>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</si>
  <si>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</si>
  <si>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</si>
  <si>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</si>
  <si>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</si>
  <si>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</si>
  <si>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</si>
  <si>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</si>
  <si>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</si>
  <si>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</si>
  <si>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</si>
  <si>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</si>
  <si>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</si>
  <si>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</si>
  <si>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</si>
  <si>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</si>
  <si>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</si>
  <si>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</si>
  <si>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</si>
  <si>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</si>
  <si>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</si>
  <si>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</si>
  <si>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</si>
  <si>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</si>
  <si>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</si>
  <si>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</si>
  <si>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</si>
  <si>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</si>
  <si>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</si>
  <si>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</si>
  <si>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</si>
  <si>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</si>
  <si>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</si>
  <si>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</si>
  <si>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</si>
  <si>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</si>
  <si>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</si>
  <si>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</si>
  <si>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</si>
  <si>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</si>
  <si>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</si>
  <si>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</si>
  <si>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</si>
  <si>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</si>
  <si>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</si>
  <si>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</si>
  <si>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</si>
  <si>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</si>
  <si>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</si>
  <si>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</si>
  <si>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</si>
  <si>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</si>
  <si>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</si>
  <si>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</si>
  <si>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</si>
  <si>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</si>
  <si>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</si>
  <si>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</si>
  <si>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</si>
  <si>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</si>
  <si>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</si>
  <si>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</si>
  <si>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</si>
  <si>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</si>
  <si>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</si>
  <si>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</si>
  <si>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</si>
  <si>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</si>
  <si>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</si>
  <si>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</si>
  <si>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</si>
  <si>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</si>
  <si>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</si>
  <si>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</si>
  <si>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</si>
  <si>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</si>
  <si>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</si>
  <si>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</si>
  <si>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</si>
  <si>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</si>
  <si>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</si>
  <si>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</si>
  <si>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</si>
  <si>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</si>
  <si>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</si>
  <si>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</si>
  <si>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</si>
  <si>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</si>
  <si>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</si>
  <si>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</si>
  <si>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</si>
  <si>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</si>
  <si>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</si>
  <si>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</si>
  <si>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</si>
  <si>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</si>
  <si>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</si>
  <si>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</si>
  <si>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</si>
  <si>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</si>
  <si>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</si>
  <si>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</si>
  <si>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</si>
  <si>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</si>
  <si>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</si>
  <si>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</si>
  <si>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</si>
  <si>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</si>
  <si>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</si>
  <si>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</si>
  <si>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</si>
  <si>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</si>
  <si>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</si>
  <si>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</si>
  <si>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</si>
  <si>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</si>
  <si>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</si>
  <si>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</si>
  <si>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</si>
  <si>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</si>
  <si>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</si>
  <si>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</si>
  <si>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</si>
  <si>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</si>
  <si>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</si>
  <si>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</si>
  <si>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</si>
  <si>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</si>
  <si>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</si>
  <si>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</si>
  <si>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</si>
  <si>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</si>
  <si>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</si>
  <si>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</si>
  <si>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</si>
  <si>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</si>
  <si>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</si>
  <si>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</si>
  <si>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</si>
  <si>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</si>
  <si>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</si>
  <si>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</si>
  <si>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</si>
  <si>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</si>
  <si>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</si>
  <si>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</si>
  <si>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</si>
  <si>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</si>
  <si>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</si>
  <si>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</si>
  <si>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</si>
  <si>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</si>
  <si>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</si>
  <si>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</si>
  <si>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</si>
  <si>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</si>
  <si>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</si>
  <si>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</si>
  <si>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</si>
  <si>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</si>
  <si>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</si>
  <si>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</si>
  <si>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</si>
  <si>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</si>
  <si>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</si>
  <si>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</si>
  <si>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</si>
  <si>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</si>
  <si>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</si>
  <si>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</si>
  <si>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</si>
  <si>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</si>
  <si>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</si>
  <si>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</si>
  <si>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</si>
  <si>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</si>
  <si>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</si>
  <si>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</si>
  <si>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</si>
  <si>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</si>
  <si>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</si>
  <si>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</si>
  <si>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</si>
  <si>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</si>
  <si>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</si>
  <si>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</si>
  <si>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</si>
  <si>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</si>
  <si>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</si>
  <si>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</si>
  <si>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</si>
  <si>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</si>
  <si>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</si>
  <si>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</si>
  <si>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</si>
  <si>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</si>
  <si>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</si>
  <si>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</si>
  <si>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</si>
  <si>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</si>
  <si>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</si>
  <si>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</si>
  <si>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</si>
  <si>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</si>
  <si>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</si>
  <si>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</si>
  <si>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</si>
  <si>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</si>
  <si>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</si>
  <si>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</si>
  <si>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</si>
  <si>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</si>
  <si>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</si>
  <si>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</si>
  <si>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</si>
  <si>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</si>
  <si>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</si>
  <si>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</si>
  <si>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</si>
  <si>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</si>
  <si>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</si>
  <si>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</si>
  <si>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</si>
  <si>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</si>
  <si>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</si>
  <si>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</si>
  <si>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</si>
  <si>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</si>
  <si>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</si>
  <si>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</si>
  <si>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</si>
  <si>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</si>
  <si>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</si>
  <si>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</si>
  <si>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</si>
  <si>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</si>
  <si>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</si>
  <si>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</si>
  <si>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</si>
  <si>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</si>
  <si>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</si>
  <si>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</si>
  <si>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</si>
  <si>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</si>
  <si>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</si>
  <si>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</si>
  <si>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</si>
  <si>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</si>
  <si>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</si>
  <si>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</si>
  <si>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</si>
  <si>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</si>
  <si>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</si>
  <si>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</si>
  <si>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</si>
  <si>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</si>
  <si>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</si>
  <si>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</si>
  <si>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</si>
  <si>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</si>
  <si>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</si>
  <si>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</si>
  <si>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</si>
  <si>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</si>
  <si>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</si>
  <si>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</si>
  <si>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</si>
  <si>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</si>
  <si>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</si>
  <si>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</si>
  <si>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</si>
  <si>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</si>
  <si>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</si>
  <si>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</si>
  <si>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</si>
  <si>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</si>
  <si>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</si>
  <si>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</si>
  <si>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</si>
  <si>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</si>
  <si>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</si>
  <si>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</si>
  <si>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</si>
  <si>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</si>
  <si>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</si>
  <si>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</si>
  <si>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</si>
  <si>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</si>
  <si>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</si>
  <si>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</si>
  <si>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</si>
  <si>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</si>
  <si>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</si>
  <si>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</si>
  <si>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</si>
  <si>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</si>
  <si>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</si>
  <si>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</si>
  <si>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</si>
  <si>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</si>
  <si>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</si>
  <si>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</si>
  <si>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</si>
  <si>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</si>
  <si>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</si>
  <si>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</si>
  <si>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</si>
  <si>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</si>
  <si>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</si>
  <si>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</si>
  <si>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</si>
  <si>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</si>
  <si>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</si>
  <si>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</si>
  <si>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</si>
  <si>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</si>
  <si>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</si>
  <si>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</si>
  <si>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</si>
  <si>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</si>
  <si>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</si>
  <si>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</si>
  <si>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</si>
  <si>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</si>
  <si>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</si>
  <si>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</si>
  <si>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</si>
  <si>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</si>
  <si>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</si>
  <si>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</si>
  <si>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</si>
  <si>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</si>
  <si>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</si>
  <si>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</si>
  <si>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</si>
  <si>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</si>
  <si>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</si>
  <si>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</si>
  <si>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</si>
  <si>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</si>
  <si>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</si>
  <si>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</si>
  <si>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</si>
  <si>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</si>
  <si>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</si>
  <si>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</si>
  <si>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</si>
  <si>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</si>
  <si>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</si>
  <si>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</si>
  <si>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</si>
  <si>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</si>
  <si>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</si>
  <si>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</si>
  <si>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</si>
  <si>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</si>
  <si>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</si>
  <si>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</si>
  <si>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</si>
  <si>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</si>
  <si>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</si>
  <si>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</si>
  <si>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</si>
  <si>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</si>
  <si>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</si>
  <si>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</si>
  <si>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</si>
  <si>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</si>
  <si>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</si>
  <si>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</si>
  <si>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</si>
  <si>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</si>
  <si>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</si>
  <si>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</si>
  <si>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</si>
  <si>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</si>
  <si>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</si>
  <si>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</si>
  <si>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</si>
  <si>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</si>
  <si>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</si>
  <si>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</si>
  <si>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</si>
  <si>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</si>
  <si>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</si>
  <si>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</si>
  <si>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</si>
  <si>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</si>
  <si>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</si>
  <si>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</si>
  <si>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</si>
  <si>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</si>
  <si>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</si>
  <si>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</si>
  <si>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</si>
  <si>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</si>
  <si>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</si>
  <si>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</si>
  <si>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</si>
  <si>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</si>
  <si>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</si>
  <si>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</si>
  <si>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</si>
  <si>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</si>
  <si>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</si>
  <si>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</si>
  <si>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</si>
  <si>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</si>
  <si>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</si>
  <si>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</si>
  <si>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</si>
  <si>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</si>
  <si>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</si>
  <si>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</si>
  <si>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</si>
  <si>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</si>
  <si>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</si>
  <si>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</si>
  <si>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</si>
  <si>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</si>
  <si>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</si>
  <si>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</si>
  <si>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</si>
  <si>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</si>
  <si>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</si>
  <si>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</si>
  <si>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</si>
  <si>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</si>
  <si>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</si>
  <si>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</si>
  <si>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</si>
  <si>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</si>
  <si>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</si>
  <si>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</si>
  <si>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</si>
  <si>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</si>
  <si>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</si>
  <si>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</si>
  <si>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</si>
  <si>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</si>
  <si>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</si>
  <si>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</si>
  <si>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</si>
  <si>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</si>
  <si>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</si>
  <si>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</si>
  <si>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</si>
  <si>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</si>
  <si>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</si>
  <si>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</si>
  <si>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</si>
  <si>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</si>
  <si>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</si>
  <si>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</si>
  <si>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</si>
  <si>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</si>
  <si>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</si>
  <si>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</si>
  <si>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</si>
  <si>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</si>
  <si>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</si>
  <si>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</si>
  <si>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</si>
  <si>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</si>
  <si>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</si>
  <si>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</si>
  <si>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</si>
  <si>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</si>
  <si>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</si>
  <si>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</si>
  <si>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</si>
  <si>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</si>
  <si>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</si>
  <si>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</si>
  <si>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</si>
  <si>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</si>
  <si>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</si>
  <si>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</si>
  <si>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</si>
  <si>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</si>
  <si>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</si>
  <si>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</si>
  <si>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</si>
  <si>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</si>
  <si>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</si>
  <si>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</si>
  <si>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</si>
  <si>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</si>
  <si>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</si>
  <si>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</si>
  <si>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</si>
  <si>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</si>
  <si>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</si>
  <si>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</si>
  <si>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</si>
  <si>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</si>
  <si>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</si>
  <si>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</si>
  <si>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</si>
  <si>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</si>
  <si>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</si>
  <si>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</si>
  <si>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</si>
  <si>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</si>
  <si>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</si>
  <si>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</si>
  <si>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</si>
  <si>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</si>
  <si>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</si>
  <si>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</si>
  <si>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</si>
  <si>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</si>
  <si>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</si>
  <si>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</si>
  <si>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</si>
  <si>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</si>
  <si>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</si>
  <si>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</si>
  <si>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</si>
  <si>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</si>
  <si>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</si>
  <si>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</si>
  <si>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</si>
  <si>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</si>
  <si>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</si>
  <si>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</si>
  <si>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</si>
  <si>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</si>
  <si>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</si>
  <si>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</si>
  <si>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</si>
  <si>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</si>
  <si>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</si>
  <si>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</si>
  <si>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</si>
  <si>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</si>
  <si>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</si>
  <si>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</si>
  <si>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</si>
  <si>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</si>
  <si>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</si>
  <si>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</si>
  <si>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</si>
  <si>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</si>
  <si>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</si>
  <si>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</si>
  <si>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</si>
  <si>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</si>
  <si>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</si>
  <si>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</si>
  <si>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</si>
  <si>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</si>
  <si>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</si>
  <si>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</si>
  <si>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</si>
  <si>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</si>
  <si>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</si>
  <si>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</si>
  <si>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</si>
  <si>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</si>
  <si>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</si>
  <si>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</si>
  <si>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</si>
  <si>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</si>
  <si>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</si>
  <si>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</si>
  <si>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</si>
  <si>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</si>
  <si>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</si>
  <si>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</si>
  <si>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</si>
  <si>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</si>
  <si>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</si>
  <si>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</si>
  <si>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</si>
  <si>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</si>
  <si>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</si>
  <si>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</si>
  <si>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</si>
  <si>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</si>
  <si>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</si>
  <si>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</si>
  <si>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</si>
  <si>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</si>
  <si>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</si>
  <si>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</si>
  <si>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</si>
  <si>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</si>
  <si>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</si>
  <si>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</si>
  <si>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</si>
  <si>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</si>
  <si>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</si>
  <si>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</si>
  <si>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</si>
  <si>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</si>
  <si>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</si>
  <si>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</si>
  <si>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</si>
  <si>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</si>
  <si>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</si>
  <si>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</si>
  <si>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</si>
  <si>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</si>
  <si>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</si>
  <si>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</si>
  <si>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</si>
  <si>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</si>
  <si>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</si>
  <si>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</si>
  <si>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</si>
  <si>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</si>
  <si>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</si>
  <si>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</si>
  <si>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</si>
  <si>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</si>
  <si>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</si>
  <si>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</si>
  <si>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</si>
  <si>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</si>
  <si>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</si>
  <si>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</si>
  <si>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</si>
  <si>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</si>
  <si>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</si>
  <si>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</si>
  <si>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</si>
  <si>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</si>
  <si>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</si>
  <si>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</si>
  <si>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</si>
  <si>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</si>
  <si>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</si>
  <si>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</si>
  <si>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</si>
  <si>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</si>
  <si>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</si>
  <si>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</si>
  <si>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</si>
  <si>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</si>
  <si>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</si>
  <si>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</si>
  <si>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</si>
  <si>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</si>
  <si>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</si>
  <si>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</si>
  <si>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</si>
  <si>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</si>
  <si>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</si>
  <si>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</si>
  <si>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</si>
  <si>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</si>
  <si>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</si>
  <si>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</si>
  <si>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</si>
  <si>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</si>
  <si>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</si>
  <si>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</si>
  <si>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</si>
  <si>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</si>
  <si>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</si>
  <si>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</si>
  <si>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</si>
  <si>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</si>
  <si>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</si>
  <si>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</si>
  <si>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</si>
  <si>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</si>
  <si>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</si>
  <si>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</si>
  <si>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</si>
  <si>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</si>
  <si>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</si>
  <si>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</si>
  <si>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</si>
  <si>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</si>
  <si>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</si>
  <si>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</si>
  <si>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</si>
  <si>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</si>
  <si>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</si>
  <si>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</si>
  <si>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</si>
  <si>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</si>
  <si>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</si>
  <si>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</si>
  <si>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</si>
  <si>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</si>
  <si>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</si>
  <si>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</si>
  <si>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</si>
  <si>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</si>
  <si>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</si>
  <si>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</si>
  <si>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</si>
  <si>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</si>
  <si>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</si>
  <si>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</si>
  <si>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</si>
  <si>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</si>
  <si>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</si>
  <si>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</si>
  <si>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</si>
  <si>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</si>
  <si>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</si>
  <si>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</si>
  <si>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</si>
  <si>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</si>
  <si>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</si>
  <si>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</si>
  <si>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</si>
  <si>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</si>
  <si>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</si>
  <si>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</si>
  <si>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</si>
  <si>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</si>
  <si>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</si>
  <si>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</si>
  <si>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</si>
  <si>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</si>
  <si>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</si>
  <si>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</si>
  <si>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</si>
  <si>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</si>
  <si>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</si>
  <si>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</si>
  <si>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</si>
  <si>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</si>
  <si>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</si>
  <si>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</si>
  <si>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</si>
  <si>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</si>
  <si>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</si>
  <si>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</si>
  <si>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</si>
  <si>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</si>
  <si>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</si>
  <si>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</si>
  <si>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</si>
  <si>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</si>
  <si>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</si>
  <si>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</si>
  <si>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</si>
  <si>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</si>
  <si>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</si>
  <si>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</si>
  <si>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</si>
  <si>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</si>
  <si>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</si>
  <si>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</si>
  <si>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</si>
  <si>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</si>
  <si>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</si>
  <si>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</si>
  <si>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</si>
  <si>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</si>
  <si>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</si>
  <si>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</si>
  <si>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</si>
  <si>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</si>
  <si>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</si>
  <si>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</si>
  <si>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</si>
  <si>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</si>
  <si>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</si>
  <si>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</si>
  <si>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</si>
  <si>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</si>
  <si>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</si>
  <si>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</si>
  <si>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</si>
  <si>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</si>
  <si>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</si>
  <si>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</si>
  <si>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</si>
  <si>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</si>
  <si>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</si>
  <si>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</si>
  <si>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</si>
  <si>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</si>
  <si>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</si>
  <si>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</si>
  <si>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</si>
  <si>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</si>
  <si>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</si>
  <si>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</si>
  <si>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</si>
  <si>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</si>
  <si>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</si>
  <si>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</si>
  <si>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</si>
  <si>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</si>
  <si>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</si>
  <si>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</si>
  <si>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</si>
  <si>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</si>
  <si>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</si>
  <si>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</si>
  <si>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</si>
  <si>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</si>
  <si>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</si>
  <si>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</si>
  <si>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</si>
  <si>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</si>
  <si>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</si>
  <si>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</si>
  <si>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</si>
  <si>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</si>
  <si>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</si>
  <si>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</si>
  <si>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</si>
  <si>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</si>
  <si>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</si>
  <si>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</si>
  <si>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</si>
  <si>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</si>
  <si>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</si>
  <si>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</si>
  <si>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</si>
  <si>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</si>
  <si>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</si>
  <si>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</si>
  <si>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</si>
  <si>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</si>
  <si>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</si>
  <si>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</si>
  <si>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</si>
  <si>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</si>
  <si>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</si>
  <si>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</si>
  <si>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</si>
  <si>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</si>
  <si>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</si>
  <si>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</si>
  <si>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</si>
  <si>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</si>
  <si>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</si>
  <si>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</si>
  <si>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</si>
  <si>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</si>
  <si>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</si>
  <si>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</si>
  <si>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</si>
  <si>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</si>
  <si>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</si>
  <si>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</si>
  <si>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</si>
  <si>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</si>
  <si>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</si>
  <si>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</si>
  <si>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</si>
  <si>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</si>
  <si>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</si>
  <si>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</si>
  <si>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</si>
  <si>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</si>
  <si>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</si>
  <si>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</si>
  <si>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</si>
  <si>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</si>
  <si>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</si>
  <si>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</si>
  <si>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</si>
  <si>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</si>
  <si>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</si>
  <si>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</si>
  <si>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</si>
  <si>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</si>
  <si>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</si>
  <si>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</si>
  <si>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</si>
  <si>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</si>
  <si>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</si>
  <si>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</si>
  <si>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</si>
  <si>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</si>
  <si>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</si>
  <si>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</si>
  <si>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</si>
  <si>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</si>
  <si>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</si>
  <si>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</si>
  <si>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</si>
  <si>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</si>
  <si>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</si>
  <si>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</si>
  <si>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</si>
  <si>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</si>
  <si>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</si>
  <si>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</si>
  <si>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</si>
  <si>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</si>
  <si>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</si>
  <si>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</si>
  <si>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</si>
  <si>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</si>
  <si>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</si>
  <si>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</si>
  <si>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</si>
  <si>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</si>
  <si>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</si>
  <si>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</si>
  <si>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</si>
  <si>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</si>
  <si>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</si>
  <si>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</si>
  <si>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</si>
  <si>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</si>
  <si>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</si>
  <si>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</si>
  <si>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</si>
  <si>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</si>
  <si>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</si>
  <si>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</si>
  <si>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</si>
  <si>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</si>
  <si>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</si>
  <si>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</si>
  <si>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</si>
  <si>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</si>
  <si>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</si>
  <si>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</si>
  <si>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</si>
  <si>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</si>
  <si>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</si>
  <si>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</si>
  <si>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</si>
  <si>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</si>
  <si>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</si>
  <si>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</si>
  <si>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</si>
  <si>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</si>
  <si>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</si>
  <si>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</si>
  <si>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</si>
  <si>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</si>
  <si>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</si>
  <si>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</si>
  <si>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</si>
  <si>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</si>
  <si>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</si>
  <si>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</si>
  <si>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</si>
  <si>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</si>
  <si>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</si>
  <si>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</si>
  <si>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</si>
  <si>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</si>
  <si>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</si>
  <si>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</si>
  <si>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</si>
  <si>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</si>
  <si>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</si>
  <si>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</si>
  <si>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</si>
  <si>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</si>
  <si>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</si>
  <si>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</si>
  <si>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</si>
  <si>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</si>
  <si>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</si>
  <si>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</si>
  <si>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</si>
  <si>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</si>
  <si>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</si>
  <si>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</si>
  <si>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</si>
  <si>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</si>
  <si>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</si>
  <si>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</si>
  <si>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</si>
  <si>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</si>
  <si>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</si>
  <si>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</si>
  <si>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</si>
  <si>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</si>
  <si>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</si>
  <si>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</si>
  <si>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</si>
  <si>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</si>
  <si>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</si>
  <si>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</si>
  <si>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</si>
  <si>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</si>
  <si>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</si>
  <si>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</si>
  <si>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</si>
  <si>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</si>
  <si>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</si>
  <si>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</si>
  <si>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</si>
  <si>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</si>
  <si>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</si>
  <si>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</si>
  <si>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</si>
  <si>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</si>
  <si>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</si>
  <si>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</si>
  <si>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</si>
  <si>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</si>
  <si>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</si>
  <si>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</si>
  <si>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</si>
  <si>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</si>
  <si>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</si>
  <si>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</si>
  <si>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</si>
  <si>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</si>
  <si>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</si>
  <si>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</si>
  <si>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</si>
  <si>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</si>
  <si>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</si>
  <si>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</si>
  <si>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</si>
  <si>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</si>
  <si>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</si>
  <si>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</si>
  <si>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</si>
  <si>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</si>
  <si>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</si>
  <si>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</si>
  <si>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</si>
  <si>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</si>
  <si>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</si>
  <si>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</si>
  <si>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</si>
  <si>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</si>
  <si>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</si>
  <si>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</si>
  <si>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</si>
  <si>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</si>
  <si>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</si>
  <si>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</si>
  <si>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</si>
  <si>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</si>
  <si>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</si>
  <si>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</si>
  <si>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</si>
  <si>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</si>
  <si>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</si>
  <si>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</si>
  <si>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</si>
  <si>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</si>
  <si>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</si>
  <si>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</si>
  <si>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</si>
  <si>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</si>
  <si>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</si>
  <si>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</si>
  <si>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</si>
  <si>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</si>
  <si>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</si>
  <si>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</si>
  <si>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</si>
  <si>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</si>
  <si>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</si>
  <si>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</si>
  <si>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</si>
  <si>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</si>
  <si>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</si>
  <si>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</si>
  <si>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</si>
  <si>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</si>
  <si>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</si>
  <si>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</si>
  <si>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</si>
  <si>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</si>
  <si>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</si>
  <si>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</si>
  <si>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</si>
  <si>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</si>
  <si>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</si>
  <si>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</si>
  <si>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</si>
  <si>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</si>
  <si>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</si>
  <si>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</si>
  <si>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</si>
  <si>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</si>
  <si>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</si>
  <si>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</si>
  <si>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</si>
  <si>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</si>
  <si>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</si>
  <si>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</si>
  <si>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</si>
  <si>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</si>
  <si>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</si>
  <si>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</si>
  <si>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</si>
  <si>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</si>
  <si>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</si>
  <si>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</si>
  <si>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</si>
  <si>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</si>
  <si>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</si>
  <si>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</si>
  <si>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</si>
  <si>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</si>
  <si>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</si>
  <si>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</si>
  <si>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</si>
  <si>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</si>
  <si>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</si>
  <si>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</si>
  <si>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</si>
  <si>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</si>
  <si>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</si>
  <si>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</si>
  <si>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</si>
  <si>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</si>
  <si>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</si>
  <si>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</si>
  <si>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</si>
  <si>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</si>
  <si>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</si>
  <si>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</si>
  <si>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</si>
  <si>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</si>
  <si>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</si>
  <si>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</si>
  <si>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</si>
  <si>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</si>
  <si>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</si>
  <si>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</si>
  <si>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</si>
  <si>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</si>
  <si>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</si>
  <si>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</si>
  <si>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</si>
  <si>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</si>
  <si>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</si>
  <si>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</si>
  <si>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</si>
  <si>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</si>
  <si>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</si>
  <si>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</si>
  <si>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</si>
  <si>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</si>
  <si>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</si>
  <si>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</si>
  <si>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</si>
  <si>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</si>
  <si>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</si>
  <si>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</si>
  <si>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</si>
  <si>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</si>
  <si>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</si>
  <si>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</si>
  <si>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</si>
  <si>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</si>
  <si>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</si>
  <si>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</si>
  <si>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</si>
  <si>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</si>
  <si>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</si>
  <si>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</si>
  <si>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</si>
  <si>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</si>
  <si>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</si>
  <si>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</si>
  <si>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</si>
  <si>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</si>
  <si>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</si>
  <si>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</si>
  <si>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</si>
  <si>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</si>
  <si>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</si>
  <si>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</si>
  <si>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</si>
  <si>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</si>
  <si>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</si>
  <si>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</si>
  <si>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</si>
  <si>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</si>
  <si>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</si>
  <si>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</si>
  <si>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</si>
  <si>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</si>
  <si>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</si>
  <si>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</si>
  <si>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</si>
  <si>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</si>
  <si>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</si>
  <si>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</si>
  <si>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</si>
  <si>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</si>
  <si>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</si>
  <si>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</si>
  <si>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</si>
  <si>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</si>
  <si>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</si>
  <si>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</si>
  <si>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</si>
  <si>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</si>
  <si>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</si>
  <si>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</si>
  <si>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</si>
  <si>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</si>
  <si>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</si>
  <si>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</si>
  <si>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</si>
  <si>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</si>
  <si>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</si>
  <si>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</si>
  <si>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</si>
  <si>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</si>
  <si>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</si>
  <si>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</si>
  <si>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</si>
  <si>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</si>
  <si>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</si>
  <si>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</si>
  <si>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</si>
  <si>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</si>
  <si>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</si>
  <si>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</si>
  <si>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</si>
  <si>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</si>
  <si>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</si>
  <si>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</si>
  <si>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</si>
  <si>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</si>
  <si>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</si>
  <si>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</si>
  <si>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</si>
  <si>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</si>
  <si>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</si>
  <si>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</si>
  <si>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</si>
  <si>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</si>
  <si>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</si>
  <si>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</si>
  <si>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</si>
  <si>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</si>
  <si>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</si>
  <si>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</si>
  <si>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</si>
  <si>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</si>
  <si>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</si>
  <si>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</si>
  <si>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</si>
  <si>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</si>
  <si>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</si>
  <si>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</si>
  <si>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</si>
  <si>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</si>
  <si>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</si>
  <si>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</si>
  <si>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</si>
  <si>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</si>
  <si>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</si>
  <si>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</si>
  <si>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</si>
  <si>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</si>
  <si>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</si>
  <si>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</si>
  <si>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</si>
  <si>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</si>
  <si>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</si>
  <si>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</si>
  <si>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</si>
  <si>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</si>
  <si>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</si>
  <si>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</si>
  <si>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</si>
  <si>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</si>
  <si>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</si>
  <si>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</si>
  <si>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</si>
  <si>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</si>
  <si>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</si>
  <si>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</si>
  <si>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</si>
  <si>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</si>
  <si>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</si>
  <si>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</si>
  <si>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</si>
  <si>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</si>
  <si>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</si>
  <si>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</si>
  <si>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</si>
  <si>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</si>
  <si>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</si>
  <si>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</si>
  <si>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</si>
  <si>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</si>
  <si>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</si>
  <si>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</si>
  <si>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</si>
  <si>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</si>
  <si>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</si>
  <si>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</si>
  <si>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</si>
  <si>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</si>
  <si>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</si>
  <si>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</si>
  <si>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</si>
  <si>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</si>
  <si>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</si>
  <si>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</si>
  <si>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</si>
  <si>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</si>
  <si>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</si>
  <si>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</si>
  <si>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</si>
  <si>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</si>
  <si>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</si>
  <si>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</si>
  <si>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</si>
  <si>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</si>
  <si>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</si>
  <si>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</si>
  <si>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</si>
  <si>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</si>
  <si>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</si>
  <si>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</si>
  <si>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</si>
  <si>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</si>
  <si>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</si>
  <si>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</si>
  <si>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</si>
  <si>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</si>
  <si>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</si>
  <si>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</si>
  <si>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</si>
  <si>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</si>
  <si>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</si>
  <si>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</si>
  <si>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</si>
  <si>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</si>
  <si>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</si>
  <si>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</si>
  <si>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</si>
  <si>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</si>
  <si>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</si>
  <si>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</si>
  <si>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</si>
  <si>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</si>
  <si>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</si>
  <si>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</si>
  <si>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</si>
  <si>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</si>
  <si>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</si>
  <si>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</si>
  <si>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</si>
  <si>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</si>
  <si>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</si>
  <si>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</si>
  <si>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</si>
  <si>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</si>
  <si>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</si>
  <si>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</si>
  <si>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</si>
  <si>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</si>
  <si>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</si>
  <si>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</si>
  <si>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</si>
  <si>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</si>
  <si>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</si>
  <si>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</si>
  <si>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</si>
  <si>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</si>
  <si>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</si>
  <si>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</si>
  <si>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</si>
  <si>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</si>
  <si>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</si>
  <si>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</si>
  <si>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</si>
  <si>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</si>
  <si>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</si>
  <si>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</si>
  <si>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</si>
  <si>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</si>
  <si>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</si>
  <si>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</si>
  <si>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</si>
  <si>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</si>
  <si>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</si>
  <si>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</si>
  <si>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</si>
  <si>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</si>
  <si>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</si>
  <si>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</si>
  <si>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</si>
  <si>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</si>
  <si>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</si>
  <si>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</si>
  <si>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</si>
  <si>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</si>
  <si>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</si>
  <si>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</si>
  <si>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</si>
  <si>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</si>
  <si>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</si>
  <si>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</si>
  <si>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</si>
  <si>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</si>
  <si>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</si>
  <si>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</si>
  <si>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</si>
  <si>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</si>
  <si>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</si>
  <si>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</si>
  <si>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</si>
  <si>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</si>
  <si>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</si>
  <si>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</si>
  <si>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</si>
  <si>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</si>
  <si>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</si>
  <si>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</si>
  <si>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</si>
  <si>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</si>
  <si>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</si>
  <si>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</si>
  <si>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</si>
  <si>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</si>
  <si>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</si>
  <si>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</si>
  <si>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</si>
  <si>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</si>
  <si>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</si>
  <si>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</si>
  <si>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</si>
  <si>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</si>
  <si>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</si>
  <si>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</si>
  <si>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</si>
  <si>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</si>
  <si>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</si>
  <si>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</si>
  <si>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</si>
  <si>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</si>
  <si>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</si>
  <si>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</si>
  <si>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</si>
  <si>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</si>
  <si>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</si>
  <si>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</si>
  <si>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</si>
  <si>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</si>
  <si>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</si>
  <si>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</si>
  <si>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</si>
  <si>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</si>
  <si>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</si>
  <si>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</si>
  <si>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</si>
  <si>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</si>
  <si>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</si>
  <si>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</si>
  <si>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</si>
  <si>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</si>
  <si>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</si>
  <si>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</si>
  <si>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</si>
  <si>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</si>
  <si>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</si>
  <si>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</si>
  <si>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</si>
  <si>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</si>
  <si>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</si>
  <si>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</si>
  <si>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</si>
  <si>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</si>
  <si>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</si>
  <si>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</si>
  <si>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</si>
  <si>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</si>
  <si>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</si>
  <si>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</si>
  <si>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</si>
  <si>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</si>
  <si>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</si>
  <si>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</si>
  <si>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</si>
  <si>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</si>
  <si>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</si>
  <si>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</si>
  <si>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</si>
  <si>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</si>
  <si>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</si>
  <si>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</si>
  <si>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</si>
  <si>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</si>
  <si>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</si>
  <si>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</si>
  <si>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</si>
  <si>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</si>
  <si>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</si>
  <si>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</si>
  <si>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</si>
  <si>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</si>
  <si>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</si>
  <si>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</si>
  <si>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</si>
  <si>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</si>
  <si>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</si>
  <si>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</si>
  <si>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</si>
  <si>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</si>
  <si>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</si>
  <si>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</si>
  <si>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</si>
  <si>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</si>
  <si>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</si>
  <si>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</si>
  <si>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</si>
  <si>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</si>
  <si>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</si>
  <si>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</si>
  <si>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</si>
  <si>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</si>
  <si>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</si>
  <si>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</si>
  <si>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</si>
  <si>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</si>
  <si>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</si>
  <si>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</si>
  <si>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</si>
  <si>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</si>
  <si>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</si>
  <si>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</si>
  <si>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</si>
  <si>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</si>
  <si>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</si>
  <si>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</si>
  <si>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</si>
  <si>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</si>
  <si>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</si>
  <si>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</si>
  <si>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</si>
  <si>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</si>
  <si>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</si>
  <si>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</si>
  <si>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</si>
  <si>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</si>
  <si>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</si>
  <si>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</si>
  <si>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</si>
  <si>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</si>
  <si>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</si>
  <si>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</si>
  <si>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</si>
  <si>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</si>
  <si>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</si>
  <si>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</si>
  <si>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</si>
  <si>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</si>
  <si>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</si>
  <si>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</si>
  <si>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</si>
  <si>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</si>
  <si>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</si>
  <si>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</si>
  <si>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</si>
  <si>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</si>
  <si>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</si>
  <si>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</si>
  <si>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</si>
  <si>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</si>
  <si>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</si>
  <si>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</si>
  <si>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</si>
  <si>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</si>
  <si>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</si>
  <si>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</si>
  <si>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</si>
  <si>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</si>
  <si>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</si>
  <si>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</si>
  <si>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</si>
  <si>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</si>
  <si>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</si>
  <si>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</si>
  <si>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</si>
  <si>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</si>
  <si>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</si>
  <si>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</si>
  <si>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</si>
  <si>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</si>
  <si>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</si>
  <si>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</si>
  <si>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</si>
  <si>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</si>
  <si>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</si>
  <si>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</si>
  <si>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</si>
  <si>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</si>
  <si>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</si>
  <si>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</si>
  <si>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</si>
  <si>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</si>
  <si>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</si>
  <si>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</si>
  <si>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</si>
  <si>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</si>
  <si>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</si>
  <si>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</si>
  <si>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</si>
  <si>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</si>
  <si>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</si>
  <si>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</si>
  <si>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</si>
  <si>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</si>
  <si>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</si>
  <si>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</si>
  <si>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</si>
  <si>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</si>
  <si>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</si>
  <si>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</si>
  <si>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</si>
  <si>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</si>
  <si>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</si>
  <si>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</si>
  <si>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</si>
  <si>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</si>
  <si>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</si>
  <si>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</si>
  <si>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</si>
  <si>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</si>
  <si>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</si>
  <si>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</si>
  <si>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</si>
  <si>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</si>
  <si>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</si>
  <si>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</si>
  <si>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</si>
  <si>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</si>
  <si>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</si>
  <si>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</si>
  <si>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</si>
  <si>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</si>
  <si>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</si>
  <si>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</si>
  <si>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</si>
  <si>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</si>
  <si>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</si>
  <si>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</si>
  <si>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</si>
  <si>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</si>
  <si>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</si>
  <si>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</si>
  <si>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</si>
  <si>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</si>
  <si>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</si>
  <si>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</si>
  <si>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</si>
  <si>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</si>
  <si>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</si>
  <si>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</si>
  <si>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</si>
  <si>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</si>
  <si>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</si>
  <si>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</si>
  <si>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</si>
  <si>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</si>
  <si>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</si>
  <si>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</si>
  <si>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</si>
  <si>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</si>
  <si>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</si>
  <si>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</si>
  <si>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</si>
  <si>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</si>
  <si>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</si>
  <si>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</si>
  <si>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</si>
  <si>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</si>
  <si>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</si>
  <si>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</si>
  <si>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</si>
  <si>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</si>
  <si>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</si>
  <si>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</si>
  <si>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</si>
  <si>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</si>
  <si>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</si>
  <si>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</si>
  <si>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</si>
  <si>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</si>
  <si>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</si>
  <si>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</si>
  <si>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</si>
  <si>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</si>
  <si>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</si>
  <si>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</si>
  <si>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</si>
  <si>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</si>
  <si>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</si>
  <si>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</si>
  <si>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</si>
  <si>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</si>
  <si>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</si>
  <si>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</si>
  <si>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</si>
  <si>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</si>
  <si>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</si>
  <si>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</si>
  <si>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</si>
  <si>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</si>
  <si>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</si>
  <si>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</si>
  <si>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</si>
  <si>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</si>
  <si>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</si>
  <si>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</si>
  <si>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</si>
  <si>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</si>
  <si>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</si>
  <si>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</si>
  <si>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</si>
  <si>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</si>
  <si>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</si>
  <si>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</si>
  <si>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</si>
  <si>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</si>
  <si>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</si>
  <si>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</si>
  <si>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</si>
  <si>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</si>
  <si>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</si>
  <si>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</si>
  <si>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</si>
  <si>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</si>
  <si>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</si>
  <si>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</si>
  <si>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</si>
  <si>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</si>
  <si>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</si>
  <si>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</si>
  <si>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</si>
  <si>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</si>
  <si>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</si>
  <si>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</si>
  <si>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</si>
  <si>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</si>
  <si>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</si>
  <si>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</si>
  <si>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</si>
  <si>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</si>
  <si>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</si>
  <si>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</si>
  <si>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</si>
  <si>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</si>
  <si>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</si>
  <si>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</si>
  <si>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</si>
  <si>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</si>
  <si>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</si>
  <si>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</si>
  <si>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</si>
  <si>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</si>
  <si>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</si>
  <si>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</si>
  <si>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</si>
  <si>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</si>
  <si>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</si>
  <si>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</si>
  <si>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</si>
  <si>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</si>
  <si>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</si>
  <si>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</si>
  <si>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</si>
  <si>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</si>
  <si>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</si>
  <si>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</si>
  <si>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</si>
  <si>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</si>
  <si>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</si>
  <si>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</si>
  <si>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</si>
  <si>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</si>
  <si>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</si>
  <si>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</si>
  <si>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</si>
  <si>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</si>
  <si>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</si>
  <si>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</si>
  <si>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</si>
  <si>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</si>
  <si>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</si>
  <si>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</si>
  <si>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</si>
  <si>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</si>
  <si>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</si>
  <si>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</si>
  <si>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</si>
  <si>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</si>
  <si>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</si>
  <si>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</si>
  <si>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</si>
  <si>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</si>
  <si>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</si>
  <si>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</si>
  <si>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</si>
  <si>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</si>
  <si>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</si>
  <si>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</si>
  <si>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</si>
  <si>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</si>
  <si>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</si>
  <si>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</si>
  <si>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</si>
  <si>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</si>
  <si>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</si>
  <si>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</si>
  <si>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</si>
  <si>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</si>
  <si>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</si>
  <si>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</si>
  <si>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</si>
  <si>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</si>
  <si>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</si>
  <si>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</si>
  <si>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</si>
  <si>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</si>
  <si>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</si>
  <si>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</si>
  <si>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</si>
  <si>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</si>
  <si>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</si>
  <si>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</si>
  <si>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</si>
  <si>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</si>
  <si>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</si>
  <si>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</si>
  <si>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</si>
  <si>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</si>
  <si>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</si>
  <si>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</si>
  <si>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</si>
  <si>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</si>
  <si>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</si>
  <si>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</si>
  <si>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</si>
  <si>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</si>
  <si>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</si>
  <si>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</si>
  <si>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</si>
  <si>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</si>
  <si>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</si>
  <si>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</si>
  <si>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</si>
  <si>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</si>
  <si>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</si>
  <si>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</si>
  <si>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</si>
  <si>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</si>
  <si>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</si>
  <si>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</si>
  <si>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</si>
  <si>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</si>
  <si>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</si>
  <si>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</si>
  <si>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</si>
  <si>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</si>
  <si>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</si>
  <si>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</si>
  <si>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</si>
  <si>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</si>
  <si>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</si>
  <si>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</si>
  <si>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</si>
  <si>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</si>
  <si>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</si>
  <si>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</si>
  <si>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</si>
  <si>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</si>
  <si>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</si>
  <si>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</si>
  <si>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</si>
  <si>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</si>
  <si>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</si>
  <si>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</si>
  <si>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</si>
  <si>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</si>
  <si>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</si>
  <si>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</si>
  <si>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</si>
  <si>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</si>
  <si>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</si>
  <si>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</si>
  <si>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</si>
  <si>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</si>
  <si>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</si>
  <si>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</si>
  <si>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</si>
  <si>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</si>
  <si>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</si>
  <si>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</si>
  <si>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</si>
  <si>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</si>
  <si>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</si>
  <si>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</si>
  <si>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</si>
  <si>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</si>
  <si>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</si>
  <si>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</si>
  <si>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</si>
  <si>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</si>
  <si>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</si>
  <si>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</si>
  <si>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</si>
  <si>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</si>
  <si>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</si>
  <si>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</si>
  <si>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</si>
  <si>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</si>
  <si>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</si>
  <si>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</si>
  <si>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</si>
  <si>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</si>
  <si>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</si>
  <si>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</si>
  <si>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</si>
  <si>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</si>
  <si>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</si>
  <si>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</si>
  <si>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</si>
  <si>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</si>
  <si>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</si>
  <si>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</si>
  <si>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</si>
  <si>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</si>
  <si>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</si>
  <si>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</si>
  <si>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</si>
  <si>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</si>
  <si>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</si>
  <si>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</si>
  <si>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</si>
  <si>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</si>
  <si>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</si>
  <si>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</si>
  <si>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</si>
  <si>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</si>
  <si>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</si>
  <si>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</si>
  <si>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</si>
  <si>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</si>
  <si>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</si>
  <si>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</si>
  <si>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</si>
  <si>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</si>
  <si>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</si>
  <si>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</si>
  <si>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</si>
  <si>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</si>
  <si>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</si>
  <si>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</si>
  <si>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</si>
  <si>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</si>
  <si>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</si>
  <si>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</si>
  <si>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</si>
  <si>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</si>
  <si>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</si>
  <si>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</si>
  <si>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</si>
  <si>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</si>
  <si>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</si>
  <si>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</si>
  <si>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</si>
  <si>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</si>
  <si>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</si>
  <si>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</si>
  <si>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</si>
  <si>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</si>
  <si>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</si>
  <si>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</si>
  <si>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</si>
  <si>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</si>
  <si>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</si>
  <si>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</si>
  <si>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</si>
  <si>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</si>
  <si>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</si>
  <si>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</si>
  <si>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</si>
  <si>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</si>
  <si>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</si>
  <si>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</si>
  <si>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</si>
  <si>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</si>
  <si>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</si>
  <si>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</si>
  <si>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</si>
  <si>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</si>
  <si>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</si>
  <si>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</si>
  <si>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</si>
  <si>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</si>
  <si>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</si>
  <si>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</si>
  <si>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</si>
  <si>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</si>
  <si>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</si>
  <si>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</si>
  <si>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</si>
  <si>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</si>
  <si>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</si>
  <si>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</si>
  <si>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</si>
  <si>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</si>
  <si>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</si>
  <si>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</si>
  <si>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</si>
  <si>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</si>
  <si>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</si>
  <si>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</si>
  <si>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</si>
  <si>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</si>
  <si>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</si>
  <si>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</si>
  <si>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</si>
  <si>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</si>
  <si>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</si>
  <si>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</si>
  <si>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</si>
  <si>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</si>
  <si>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</si>
  <si>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</si>
  <si>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</si>
  <si>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</si>
  <si>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</si>
  <si>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</si>
  <si>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</si>
  <si>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</si>
  <si>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</si>
  <si>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</si>
  <si>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</si>
  <si>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</si>
  <si>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</si>
  <si>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</si>
  <si>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</si>
  <si>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</si>
  <si>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</si>
  <si>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</si>
  <si>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</si>
  <si>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</si>
  <si>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</si>
  <si>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</si>
  <si>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</si>
  <si>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</si>
  <si>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</si>
  <si>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</si>
  <si>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</si>
  <si>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</si>
  <si>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</si>
  <si>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</si>
  <si>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</si>
  <si>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</si>
  <si>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</si>
  <si>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</si>
  <si>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</si>
  <si>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</si>
  <si>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</si>
  <si>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</si>
  <si>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</si>
  <si>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</si>
  <si>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</si>
  <si>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</si>
  <si>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</si>
  <si>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</si>
  <si>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</si>
  <si>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</si>
  <si>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</si>
  <si>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</si>
  <si>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</si>
  <si>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</si>
  <si>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</si>
  <si>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</si>
  <si>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</si>
  <si>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</si>
  <si>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</si>
  <si>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</si>
  <si>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</si>
  <si>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</si>
  <si>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</si>
  <si>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</si>
  <si>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</si>
  <si>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</si>
  <si>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</si>
  <si>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</si>
  <si>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</si>
  <si>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</si>
  <si>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</si>
  <si>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</si>
  <si>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</si>
  <si>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</si>
  <si>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</si>
  <si>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</si>
  <si>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</si>
  <si>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</si>
  <si>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</si>
  <si>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</si>
  <si>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</si>
  <si>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</si>
  <si>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</si>
  <si>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</si>
  <si>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</si>
  <si>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</si>
  <si>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</si>
  <si>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</si>
  <si>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</si>
  <si>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</si>
  <si>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</si>
  <si>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</si>
  <si>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</si>
  <si>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</si>
  <si>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</si>
  <si>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</si>
  <si>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</si>
  <si>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</si>
  <si>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</si>
  <si>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</si>
  <si>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</si>
  <si>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</si>
  <si>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</si>
  <si>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</si>
  <si>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</si>
  <si>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</si>
  <si>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</si>
  <si>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</si>
  <si>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</si>
  <si>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</si>
  <si>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</si>
  <si>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</si>
  <si>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</si>
  <si>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</si>
  <si>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</si>
  <si>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</si>
  <si>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</si>
  <si>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</si>
  <si>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</si>
  <si>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</si>
  <si>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</si>
  <si>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</si>
  <si>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</si>
  <si>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</si>
  <si>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</si>
  <si>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</si>
  <si>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</si>
  <si>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</si>
  <si>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</si>
  <si>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</si>
  <si>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</si>
  <si>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</si>
  <si>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</si>
  <si>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</si>
  <si>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</si>
  <si>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</si>
  <si>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</si>
  <si>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</si>
  <si>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</si>
  <si>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</si>
  <si>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</si>
  <si>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</si>
  <si>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</si>
  <si>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</si>
  <si>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</si>
  <si>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</si>
  <si>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</si>
  <si>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</si>
  <si>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</si>
  <si>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</si>
  <si>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</si>
  <si>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</si>
  <si>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</si>
  <si>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</si>
  <si>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</si>
  <si>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</si>
  <si>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</si>
  <si>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</si>
  <si>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</si>
  <si>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</si>
  <si>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</si>
  <si>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</si>
  <si>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</si>
  <si>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</si>
  <si>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</si>
  <si>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</si>
  <si>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</si>
  <si>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</si>
  <si>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</si>
  <si>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</si>
  <si>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</si>
  <si>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</si>
  <si>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</si>
  <si>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</si>
  <si>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</si>
  <si>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</si>
  <si>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</si>
  <si>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</si>
  <si>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</si>
  <si>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</si>
  <si>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</si>
  <si>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</si>
  <si>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</si>
  <si>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</si>
  <si>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</si>
  <si>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</si>
  <si>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</si>
  <si>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</si>
  <si>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</si>
  <si>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</si>
  <si>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</si>
  <si>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</si>
  <si>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</si>
  <si>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</si>
  <si>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</si>
  <si>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</si>
  <si>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</si>
  <si>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</si>
  <si>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</si>
  <si>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</si>
  <si>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</si>
  <si>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</si>
  <si>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</si>
  <si>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</si>
  <si>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</si>
  <si>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</si>
  <si>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</si>
  <si>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</si>
  <si>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</si>
  <si>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</si>
  <si>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</si>
  <si>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</si>
  <si>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</si>
  <si>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</si>
  <si>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</si>
  <si>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</si>
  <si>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</si>
  <si>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</si>
  <si>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</si>
  <si>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</si>
  <si>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</si>
  <si>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</si>
  <si>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</si>
  <si>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</si>
  <si>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</si>
  <si>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</si>
  <si>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</si>
  <si>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</si>
  <si>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</si>
  <si>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</si>
  <si>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</si>
  <si>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</si>
  <si>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</si>
  <si>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</si>
  <si>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</si>
  <si>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</si>
  <si>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</si>
  <si>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</si>
  <si>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</si>
  <si>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</si>
  <si>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</si>
  <si>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</si>
  <si>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</si>
  <si>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</si>
  <si>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</si>
  <si>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</si>
  <si>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</si>
  <si>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</si>
  <si>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</si>
  <si>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</si>
  <si>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</si>
  <si>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</si>
  <si>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</si>
  <si>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</si>
  <si>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</si>
  <si>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</si>
  <si>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</si>
  <si>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</si>
  <si>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</si>
  <si>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</si>
  <si>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</si>
  <si>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</si>
  <si>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</si>
  <si>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</si>
  <si>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</si>
  <si>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</si>
  <si>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</si>
  <si>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</si>
  <si>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</si>
  <si>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</si>
  <si>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</si>
  <si>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</si>
  <si>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</si>
  <si>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</si>
  <si>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</si>
  <si>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</si>
  <si>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</si>
  <si>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</si>
  <si>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</si>
  <si>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</si>
  <si>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</si>
  <si>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</si>
  <si>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</si>
  <si>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</si>
  <si>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</si>
  <si>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</si>
  <si>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</si>
  <si>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</si>
  <si>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</si>
  <si>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</si>
  <si>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</si>
  <si>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</si>
  <si>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</si>
  <si>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</si>
  <si>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</si>
  <si>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</si>
  <si>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</si>
  <si>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</si>
  <si>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</si>
  <si>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</si>
  <si>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</si>
  <si>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</si>
  <si>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</si>
  <si>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</si>
  <si>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</si>
  <si>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</si>
  <si>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</si>
  <si>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</si>
  <si>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</si>
  <si>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</si>
  <si>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</si>
  <si>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</si>
  <si>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</si>
  <si>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</si>
  <si>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</si>
  <si>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</si>
  <si>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</si>
  <si>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</si>
  <si>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</si>
  <si>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</si>
  <si>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</si>
  <si>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</si>
  <si>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</si>
  <si>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</si>
  <si>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</si>
  <si>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</si>
  <si>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</si>
  <si>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</si>
  <si>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</si>
  <si>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</si>
  <si>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</si>
  <si>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</si>
  <si>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</si>
  <si>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</si>
  <si>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</si>
  <si>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</si>
  <si>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</si>
  <si>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</si>
  <si>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</si>
  <si>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</si>
  <si>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</si>
  <si>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</si>
  <si>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</si>
  <si>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</si>
  <si>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</si>
  <si>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</si>
  <si>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</si>
  <si>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</si>
  <si>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</si>
  <si>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</si>
  <si>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</si>
  <si>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</si>
  <si>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</si>
  <si>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</si>
  <si>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</si>
  <si>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</si>
  <si>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</si>
  <si>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</si>
  <si>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</si>
  <si>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</si>
  <si>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</si>
  <si>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</si>
  <si>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</si>
  <si>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</si>
  <si>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</si>
  <si>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</si>
  <si>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</si>
  <si>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</si>
  <si>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</si>
  <si>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</si>
  <si>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</si>
  <si>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</si>
  <si>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</si>
  <si>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</si>
  <si>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</si>
  <si>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</si>
  <si>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</si>
  <si>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</si>
  <si>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</si>
  <si>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</si>
  <si>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</si>
  <si>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</si>
  <si>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</si>
  <si>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</si>
  <si>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</si>
  <si>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</si>
  <si>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</si>
  <si>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</si>
  <si>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</si>
  <si>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</si>
  <si>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</si>
  <si>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</si>
  <si>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</si>
  <si>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</si>
  <si>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</si>
  <si>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</si>
  <si>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</si>
  <si>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</si>
  <si>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</si>
  <si>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</si>
  <si>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</si>
  <si>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</si>
  <si>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</si>
  <si>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</si>
  <si>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</si>
  <si>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</si>
  <si>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</si>
  <si>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</si>
  <si>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</si>
  <si>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</si>
  <si>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</si>
  <si>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</si>
  <si>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</si>
  <si>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</si>
  <si>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</si>
  <si>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</si>
  <si>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</si>
  <si>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</si>
  <si>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</si>
  <si>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</si>
  <si>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</si>
  <si>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</si>
  <si>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</si>
  <si>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</si>
  <si>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</si>
  <si>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</si>
  <si>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</si>
  <si>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</si>
  <si>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</si>
  <si>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</si>
  <si>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</si>
  <si>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</si>
  <si>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</si>
  <si>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</si>
  <si>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</si>
  <si>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</si>
  <si>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</si>
  <si>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</si>
  <si>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</si>
  <si>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</si>
  <si>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</si>
  <si>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</si>
  <si>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</si>
  <si>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</si>
  <si>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</si>
  <si>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</si>
  <si>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</si>
  <si>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</si>
  <si>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</si>
  <si>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</si>
  <si>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</si>
  <si>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</si>
  <si>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</si>
  <si>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</si>
  <si>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</si>
  <si>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</si>
  <si>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</si>
  <si>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</si>
  <si>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</si>
  <si>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</si>
  <si>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</si>
  <si>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</si>
  <si>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</si>
  <si>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</si>
  <si>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</si>
  <si>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</si>
  <si>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</si>
  <si>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</si>
  <si>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</si>
  <si>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</si>
  <si>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</si>
  <si>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</si>
  <si>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</si>
  <si>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</si>
  <si>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</si>
  <si>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</si>
  <si>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</si>
  <si>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</si>
  <si>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</si>
  <si>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</si>
  <si>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</si>
  <si>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</si>
  <si>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</si>
  <si>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</si>
  <si>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</si>
  <si>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</si>
  <si>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</si>
  <si>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</si>
  <si>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</si>
  <si>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</si>
  <si>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</si>
  <si>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</si>
  <si>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</si>
  <si>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</si>
  <si>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</si>
  <si>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</si>
  <si>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</si>
  <si>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</si>
  <si>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</si>
  <si>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</si>
  <si>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</si>
  <si>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</si>
  <si>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</si>
  <si>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</si>
  <si>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</si>
  <si>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</si>
  <si>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</si>
  <si>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</si>
  <si>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</si>
  <si>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</si>
  <si>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</si>
  <si>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</si>
  <si>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</si>
  <si>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</si>
  <si>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</si>
  <si>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</si>
  <si>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</si>
  <si>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</si>
  <si>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</si>
  <si>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</si>
  <si>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</si>
  <si>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</si>
  <si>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</si>
  <si>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</si>
  <si>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</si>
  <si>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</si>
  <si>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</si>
  <si>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</si>
  <si>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</si>
  <si>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</si>
  <si>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</si>
  <si>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</si>
  <si>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</si>
  <si>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</si>
  <si>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</si>
  <si>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</si>
  <si>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</si>
  <si>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</si>
  <si>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</si>
  <si>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</si>
  <si>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</si>
  <si>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</si>
  <si>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</si>
  <si>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</si>
  <si>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</si>
  <si>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</si>
  <si>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</si>
  <si>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</si>
  <si>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</si>
  <si>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</si>
  <si>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</si>
  <si>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</si>
  <si>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</si>
  <si>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</si>
  <si>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</si>
  <si>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</si>
  <si>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</si>
  <si>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</si>
  <si>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</si>
  <si>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</si>
  <si>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</si>
  <si>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</si>
  <si>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</si>
  <si>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</si>
  <si>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</si>
  <si>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</si>
  <si>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</si>
  <si>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</si>
  <si>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</si>
  <si>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</si>
  <si>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</si>
  <si>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</si>
  <si>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</si>
  <si>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</si>
  <si>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</si>
  <si>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</si>
  <si>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</si>
  <si>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</si>
  <si>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</si>
  <si>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</si>
  <si>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</si>
  <si>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</si>
  <si>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</si>
  <si>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</si>
  <si>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</si>
  <si>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</si>
  <si>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</si>
  <si>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</si>
  <si>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</si>
  <si>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</si>
  <si>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</si>
  <si>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</si>
  <si>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</si>
  <si>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</si>
  <si>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</si>
  <si>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</si>
  <si>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</si>
  <si>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</si>
  <si>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</si>
  <si>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</si>
  <si>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</si>
  <si>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</si>
  <si>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</si>
  <si>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</si>
  <si>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</si>
  <si>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</si>
  <si>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</si>
  <si>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</si>
  <si>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</si>
  <si>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</si>
  <si>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</si>
  <si>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</si>
  <si>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</si>
  <si>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</si>
  <si>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</si>
  <si>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</si>
  <si>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</si>
  <si>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</si>
  <si>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</si>
  <si>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</si>
  <si>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</si>
  <si>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</si>
  <si>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</si>
  <si>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</si>
  <si>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</si>
  <si>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</si>
  <si>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</si>
  <si>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</si>
  <si>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</si>
  <si>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</si>
  <si>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</si>
  <si>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</si>
  <si>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</si>
  <si>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</si>
  <si>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</si>
  <si>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</si>
  <si>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</si>
  <si>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</si>
  <si>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</si>
  <si>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</si>
  <si>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</si>
  <si>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</si>
  <si>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</si>
  <si>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</si>
  <si>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</si>
  <si>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</si>
  <si>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</si>
  <si>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</si>
  <si>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</si>
  <si>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</si>
  <si>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</si>
  <si>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</si>
  <si>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</si>
  <si>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</si>
  <si>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</si>
  <si>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</si>
  <si>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</si>
  <si>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</si>
  <si>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</si>
  <si>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</si>
  <si>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</si>
  <si>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</si>
  <si>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</si>
  <si>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</si>
  <si>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</si>
  <si>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</si>
  <si>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</si>
  <si>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</si>
  <si>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</si>
  <si>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</si>
  <si>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</si>
  <si>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</si>
  <si>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</si>
  <si>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</si>
  <si>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</si>
  <si>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</si>
  <si>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</si>
  <si>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</si>
  <si>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</si>
  <si>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</si>
  <si>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</si>
  <si>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</si>
  <si>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</si>
  <si>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</si>
  <si>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</si>
  <si>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</si>
  <si>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</si>
  <si>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</si>
  <si>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</si>
  <si>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</si>
  <si>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</si>
  <si>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</si>
  <si>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</si>
  <si>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</si>
  <si>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</si>
  <si>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</si>
  <si>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</si>
  <si>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</si>
  <si>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</si>
  <si>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</si>
  <si>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</si>
  <si>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</si>
  <si>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</si>
  <si>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</si>
  <si>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</si>
  <si>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</si>
  <si>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</si>
  <si>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</si>
  <si>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</si>
  <si>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</si>
  <si>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</si>
  <si>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</si>
  <si>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</si>
  <si>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</si>
  <si>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</si>
  <si>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</si>
  <si>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</si>
  <si>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</si>
  <si>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</si>
  <si>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</si>
  <si>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</si>
  <si>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</si>
  <si>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</si>
  <si>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</si>
  <si>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</si>
  <si>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</si>
  <si>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</si>
  <si>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</si>
  <si>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</si>
  <si>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</si>
  <si>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</si>
  <si>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</si>
  <si>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</si>
  <si>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</si>
  <si>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</si>
  <si>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</si>
  <si>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</si>
  <si>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</si>
  <si>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</si>
  <si>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</si>
  <si>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</si>
  <si>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</si>
  <si>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</si>
  <si>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</si>
  <si>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</si>
  <si>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</si>
  <si>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</si>
  <si>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</si>
  <si>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</si>
  <si>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</si>
  <si>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</si>
  <si>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</si>
  <si>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</si>
  <si>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</si>
  <si>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</si>
  <si>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</si>
  <si>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</si>
  <si>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</si>
  <si>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</si>
  <si>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</si>
  <si>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</si>
  <si>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</si>
  <si>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</si>
  <si>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</si>
  <si>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</si>
  <si>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</si>
  <si>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</si>
  <si>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</si>
  <si>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</si>
  <si>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</si>
  <si>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</si>
  <si>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</si>
  <si>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</si>
  <si>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</si>
  <si>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</si>
  <si>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</si>
  <si>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</si>
  <si>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</si>
  <si>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</si>
  <si>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</si>
  <si>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</si>
  <si>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</si>
  <si>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</si>
  <si>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</si>
  <si>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</si>
  <si>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</si>
  <si>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</si>
  <si>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</si>
  <si>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</si>
  <si>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</si>
  <si>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</si>
  <si>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</si>
  <si>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</si>
  <si>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</si>
  <si>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</si>
  <si>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</si>
  <si>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</si>
  <si>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</si>
  <si>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</si>
  <si>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</si>
  <si>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</si>
  <si>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</si>
  <si>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</si>
  <si>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</si>
  <si>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</si>
  <si>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</si>
  <si>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</si>
  <si>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</si>
  <si>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</si>
  <si>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</si>
  <si>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</si>
  <si>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</si>
  <si>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</si>
  <si>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</si>
  <si>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</si>
  <si>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</si>
  <si>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</si>
  <si>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</si>
  <si>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</si>
  <si>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</si>
  <si>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</si>
  <si>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</si>
  <si>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</si>
  <si>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</si>
  <si>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</si>
  <si>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</si>
  <si>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</si>
  <si>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</si>
  <si>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</si>
  <si>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</si>
  <si>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</si>
  <si>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</si>
  <si>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</si>
  <si>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</si>
  <si>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</si>
  <si>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</si>
  <si>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</si>
  <si>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</si>
  <si>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</si>
  <si>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</si>
  <si>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</si>
  <si>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</si>
  <si>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</si>
  <si>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</si>
  <si>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</si>
  <si>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</si>
  <si>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</si>
  <si>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</si>
  <si>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</si>
  <si>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</si>
  <si>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</si>
  <si>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</si>
  <si>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</si>
  <si>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</si>
  <si>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</si>
  <si>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</si>
  <si>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</si>
  <si>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</si>
  <si>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</si>
  <si>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</si>
  <si>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</si>
  <si>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</si>
  <si>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</si>
  <si>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</si>
  <si>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</si>
  <si>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</si>
  <si>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</si>
  <si>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</si>
  <si>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</si>
  <si>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</si>
  <si>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</si>
  <si>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</si>
  <si>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</si>
  <si>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</si>
  <si>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</si>
  <si>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</si>
  <si>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</si>
  <si>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</si>
  <si>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</si>
  <si>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</si>
  <si>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</si>
  <si>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</si>
  <si>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</si>
  <si>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</si>
  <si>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</si>
  <si>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</si>
  <si>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</si>
  <si>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</si>
  <si>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</si>
  <si>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</si>
  <si>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</si>
  <si>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</si>
  <si>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</si>
  <si>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</si>
  <si>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</si>
  <si>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</si>
  <si>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</si>
  <si>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</si>
  <si>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</si>
  <si>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</si>
  <si>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</si>
  <si>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</si>
  <si>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</si>
  <si>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</si>
  <si>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</si>
  <si>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</si>
  <si>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</si>
  <si>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</si>
  <si>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</si>
  <si>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</si>
  <si>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</si>
  <si>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</si>
  <si>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</si>
  <si>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</si>
  <si>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</si>
  <si>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</si>
  <si>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</si>
  <si>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</si>
  <si>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</si>
  <si>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</si>
  <si>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</si>
  <si>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</si>
  <si>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</si>
  <si>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</si>
  <si>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</si>
  <si>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</si>
  <si>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</si>
  <si>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</si>
  <si>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</si>
  <si>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</si>
  <si>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</si>
  <si>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</si>
  <si>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</si>
  <si>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</si>
  <si>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</si>
  <si>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</si>
  <si>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</si>
  <si>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</si>
  <si>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</si>
  <si>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</si>
  <si>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</si>
  <si>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</si>
  <si>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</si>
  <si>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</si>
  <si>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</si>
  <si>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</si>
  <si>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</si>
  <si>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</si>
  <si>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</si>
  <si>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</si>
  <si>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</si>
  <si>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</si>
  <si>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</si>
  <si>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</si>
  <si>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</si>
  <si>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</si>
  <si>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</si>
  <si>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</si>
  <si>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</si>
  <si>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</si>
  <si>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</si>
  <si>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</si>
  <si>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</si>
  <si>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</si>
  <si>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</si>
  <si>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</si>
  <si>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</si>
  <si>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</si>
  <si>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</si>
  <si>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</si>
  <si>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</si>
  <si>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</si>
  <si>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</si>
  <si>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</si>
  <si>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</si>
  <si>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</si>
  <si>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</si>
  <si>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</si>
  <si>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</si>
  <si>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</si>
  <si>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</si>
  <si>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</si>
  <si>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</si>
  <si>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</si>
  <si>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</si>
  <si>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</si>
  <si>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</si>
  <si>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</si>
  <si>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</si>
  <si>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</si>
  <si>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</si>
  <si>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</si>
  <si>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</si>
  <si>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</si>
  <si>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</si>
  <si>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</si>
  <si>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</si>
  <si>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</si>
  <si>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</si>
  <si>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</si>
  <si>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</si>
  <si>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</si>
  <si>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</si>
  <si>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</si>
  <si>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</si>
  <si>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</si>
  <si>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</si>
  <si>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</si>
  <si>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</si>
  <si>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</si>
  <si>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</si>
  <si>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</si>
  <si>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</si>
  <si>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</si>
  <si>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</si>
  <si>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</si>
  <si>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</si>
  <si>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</si>
  <si>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</si>
  <si>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</si>
  <si>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</si>
  <si>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</si>
  <si>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</si>
  <si>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</si>
  <si>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</si>
  <si>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</si>
  <si>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</si>
  <si>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</si>
  <si>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</si>
  <si>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</si>
  <si>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</si>
  <si>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</si>
  <si>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</si>
  <si>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</si>
  <si>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</si>
  <si>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</si>
  <si>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</si>
  <si>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</si>
  <si>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</si>
  <si>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</si>
  <si>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</si>
  <si>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</si>
  <si>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</si>
  <si>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</si>
  <si>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</si>
  <si>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</si>
  <si>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</si>
  <si>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</si>
  <si>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</si>
  <si>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</si>
  <si>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</si>
  <si>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</si>
  <si>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</si>
  <si>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</si>
  <si>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</si>
  <si>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</si>
  <si>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</si>
  <si>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</si>
  <si>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</si>
  <si>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</si>
  <si>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</si>
  <si>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</si>
  <si>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</si>
  <si>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</si>
  <si>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</si>
  <si>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</si>
  <si>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</si>
  <si>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</si>
  <si>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</si>
  <si>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</si>
  <si>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</si>
  <si>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</si>
  <si>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</si>
  <si>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</si>
  <si>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</si>
  <si>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</si>
  <si>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</si>
  <si>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</si>
  <si>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</si>
  <si>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</si>
  <si>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</si>
  <si>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</si>
  <si>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</si>
  <si>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</si>
  <si>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</si>
  <si>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</si>
  <si>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</si>
  <si>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</si>
  <si>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</si>
  <si>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</si>
  <si>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</si>
  <si>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</si>
  <si>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</si>
  <si>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</si>
  <si>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</si>
  <si>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</si>
  <si>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</si>
  <si>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</si>
  <si>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</si>
  <si>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</si>
  <si>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</si>
  <si>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</si>
  <si>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</si>
  <si>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</si>
  <si>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</si>
  <si>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</si>
  <si>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</si>
  <si>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</si>
  <si>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</si>
  <si>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</si>
  <si>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</si>
  <si>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</si>
  <si>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</si>
  <si>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</si>
  <si>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</si>
  <si>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</si>
  <si>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</si>
  <si>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</si>
  <si>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</si>
  <si>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</si>
  <si>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</si>
  <si>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</si>
  <si>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</si>
  <si>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</si>
  <si>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</si>
  <si>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</si>
  <si>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</si>
  <si>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</si>
  <si>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</si>
  <si>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</si>
  <si>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</si>
  <si>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</si>
  <si>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</si>
  <si>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</si>
  <si>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</si>
  <si>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</si>
  <si>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</si>
  <si>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</si>
  <si>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</si>
  <si>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</si>
  <si>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</si>
  <si>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</si>
  <si>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</si>
  <si>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</si>
  <si>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</si>
  <si>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</si>
  <si>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</si>
  <si>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</si>
  <si>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</si>
  <si>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</si>
  <si>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</si>
  <si>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</si>
  <si>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</si>
  <si>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</si>
  <si>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</si>
  <si>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</si>
  <si>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</si>
  <si>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</si>
  <si>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</si>
  <si>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</si>
  <si>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</si>
  <si>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</si>
  <si>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</si>
  <si>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</si>
  <si>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</si>
  <si>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</si>
  <si>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</si>
  <si>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</si>
  <si>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</si>
  <si>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</si>
  <si>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</si>
  <si>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</si>
  <si>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</si>
  <si>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</si>
  <si>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</si>
  <si>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</si>
  <si>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</si>
  <si>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</si>
  <si>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</si>
  <si>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</si>
  <si>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</si>
  <si>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</si>
  <si>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</si>
  <si>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</si>
  <si>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</si>
  <si>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</si>
  <si>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</si>
  <si>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</si>
  <si>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</si>
  <si>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</si>
  <si>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</si>
  <si>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</si>
  <si>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</si>
  <si>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</si>
  <si>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</si>
  <si>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</si>
  <si>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</si>
  <si>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</si>
  <si>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</si>
  <si>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</si>
  <si>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</si>
  <si>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</si>
  <si>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</si>
  <si>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</si>
  <si>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</si>
  <si>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</si>
  <si>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</si>
  <si>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</si>
  <si>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</si>
  <si>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</si>
  <si>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</si>
  <si>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</si>
  <si>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</si>
  <si>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</si>
  <si>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</si>
  <si>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</si>
  <si>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</si>
  <si>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</si>
  <si>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</si>
  <si>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</si>
  <si>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</si>
  <si>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</si>
  <si>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</si>
  <si>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</si>
  <si>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</si>
  <si>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</si>
  <si>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</si>
  <si>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</si>
  <si>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</si>
  <si>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</si>
  <si>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</si>
  <si>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</si>
  <si>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</si>
  <si>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</si>
  <si>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</si>
  <si>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</si>
  <si>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</si>
  <si>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</si>
  <si>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</si>
  <si>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</si>
  <si>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</si>
  <si>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</si>
  <si>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</si>
  <si>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</si>
  <si>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</si>
  <si>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</si>
  <si>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</si>
  <si>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</si>
  <si>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</si>
  <si>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</si>
  <si>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</si>
  <si>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</si>
  <si>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</si>
  <si>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</si>
  <si>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</si>
  <si>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</si>
  <si>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</si>
  <si>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</si>
  <si>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</si>
  <si>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</si>
  <si>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</si>
  <si>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</si>
  <si>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</si>
  <si>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</si>
  <si>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</si>
  <si>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</si>
  <si>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</si>
  <si>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</si>
  <si>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</si>
  <si>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</si>
  <si>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</si>
  <si>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</si>
  <si>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</si>
  <si>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</si>
  <si>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</si>
  <si>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</si>
  <si>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</si>
  <si>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</si>
  <si>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</si>
  <si>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</si>
  <si>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</si>
  <si>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</si>
  <si>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</si>
  <si>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</si>
  <si>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</si>
  <si>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</si>
  <si>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</si>
  <si>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</si>
  <si>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</si>
  <si>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</si>
  <si>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</si>
  <si>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</si>
  <si>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</si>
  <si>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</si>
  <si>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</si>
  <si>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</si>
  <si>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</si>
  <si>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</si>
  <si>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</si>
  <si>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</si>
  <si>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</si>
  <si>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</si>
  <si>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</si>
  <si>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</si>
  <si>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</si>
  <si>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</si>
  <si>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</si>
  <si>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</si>
  <si>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</si>
  <si>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</si>
  <si>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</si>
  <si>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</si>
  <si>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</si>
  <si>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</si>
  <si>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</si>
  <si>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</si>
  <si>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</si>
  <si>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</si>
  <si>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</si>
  <si>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</si>
  <si>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</si>
  <si>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</si>
  <si>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</si>
  <si>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</si>
  <si>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</si>
  <si>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</si>
  <si>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</si>
  <si>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</si>
  <si>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</si>
  <si>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</si>
  <si>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</si>
  <si>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</si>
  <si>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</si>
  <si>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</si>
  <si>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</si>
  <si>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</si>
  <si>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</si>
  <si>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</si>
  <si>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</si>
  <si>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</si>
  <si>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</si>
  <si>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</si>
  <si>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</si>
  <si>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</si>
  <si>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</si>
  <si>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</si>
  <si>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</si>
  <si>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</si>
  <si>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</si>
  <si>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</si>
  <si>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</si>
  <si>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</si>
  <si>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</si>
  <si>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</si>
  <si>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</si>
  <si>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</si>
  <si>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</si>
  <si>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</si>
  <si>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</si>
  <si>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</si>
  <si>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</si>
  <si>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</si>
  <si>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</si>
  <si>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</si>
  <si>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</si>
  <si>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</si>
  <si>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</si>
  <si>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</si>
  <si>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</si>
  <si>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</si>
  <si>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</si>
  <si>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</si>
  <si>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</si>
  <si>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</si>
  <si>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</si>
  <si>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</si>
  <si>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</si>
  <si>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</si>
  <si>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</si>
  <si>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</si>
  <si>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</si>
  <si>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</si>
  <si>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</si>
  <si>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</si>
  <si>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</si>
  <si>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</si>
  <si>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</si>
  <si>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</si>
  <si>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</si>
  <si>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</si>
  <si>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</si>
  <si>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</si>
  <si>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</si>
  <si>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</si>
  <si>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</si>
  <si>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</si>
  <si>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</si>
  <si>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</si>
  <si>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</si>
  <si>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</si>
  <si>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</si>
  <si>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</si>
  <si>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</si>
  <si>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</si>
  <si>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</si>
  <si>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</si>
  <si>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</si>
  <si>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</si>
  <si>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</si>
  <si>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</si>
  <si>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</si>
  <si>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</si>
  <si>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</si>
  <si>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</si>
  <si>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</si>
  <si>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</si>
  <si>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</si>
  <si>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</si>
  <si>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</si>
  <si>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</si>
  <si>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</si>
  <si>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</si>
  <si>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</si>
  <si>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</si>
  <si>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</si>
  <si>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</si>
  <si>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</si>
  <si>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</si>
  <si>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</si>
  <si>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</si>
  <si>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</si>
  <si>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</si>
  <si>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</si>
  <si>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</si>
  <si>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</si>
  <si>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</si>
  <si>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</si>
  <si>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</si>
  <si>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</si>
  <si>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</si>
  <si>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</si>
  <si>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</si>
  <si>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</si>
  <si>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</si>
  <si>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</si>
  <si>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</si>
  <si>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</si>
  <si>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</si>
  <si>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</si>
  <si>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</si>
  <si>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</si>
  <si>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</si>
  <si>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</si>
  <si>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</si>
  <si>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</si>
  <si>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</si>
  <si>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</si>
  <si>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</si>
  <si>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</si>
  <si>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</si>
  <si>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</si>
  <si>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</si>
  <si>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</si>
  <si>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</si>
  <si>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</si>
  <si>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</si>
  <si>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</si>
  <si>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</si>
  <si>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</si>
  <si>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</si>
  <si>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</si>
  <si>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</si>
  <si>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</si>
  <si>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</si>
  <si>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</si>
  <si>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</si>
  <si>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</si>
  <si>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</si>
  <si>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</si>
  <si>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</si>
  <si>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</si>
  <si>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</si>
  <si>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</si>
  <si>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</si>
  <si>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</si>
  <si>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</si>
  <si>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</si>
  <si>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</si>
  <si>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</si>
  <si>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</si>
  <si>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</si>
  <si>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</si>
  <si>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</si>
  <si>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</si>
  <si>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</si>
  <si>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</si>
  <si>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</si>
  <si>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</si>
  <si>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</si>
  <si>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</si>
  <si>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</si>
  <si>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</si>
  <si>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</si>
  <si>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</si>
  <si>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</si>
  <si>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</si>
  <si>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</si>
  <si>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</si>
  <si>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</si>
  <si>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</si>
  <si>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</si>
  <si>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</si>
  <si>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</si>
  <si>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</si>
  <si>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</si>
  <si>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</si>
  <si>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</si>
  <si>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</si>
  <si>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</si>
  <si>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</si>
  <si>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</si>
  <si>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</si>
  <si>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</si>
  <si>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</si>
  <si>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</si>
  <si>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</si>
  <si>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</si>
  <si>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</si>
  <si>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</si>
  <si>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</si>
  <si>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</si>
  <si>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</si>
  <si>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</si>
  <si>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</si>
  <si>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</si>
  <si>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</si>
  <si>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</si>
  <si>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</si>
  <si>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</si>
  <si>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</si>
  <si>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</si>
  <si>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</si>
  <si>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</si>
  <si>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</si>
  <si>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</si>
  <si>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</si>
  <si>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</si>
  <si>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</si>
  <si>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</si>
  <si>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</si>
  <si>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</si>
  <si>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</si>
  <si>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</si>
  <si>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</si>
  <si>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</si>
  <si>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</si>
  <si>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</si>
  <si>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</si>
  <si>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</si>
  <si>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</si>
  <si>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</si>
  <si>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</si>
  <si>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</si>
  <si>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</si>
  <si>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</si>
  <si>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</si>
  <si>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</si>
  <si>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</si>
  <si>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</si>
  <si>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</si>
  <si>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</si>
  <si>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</si>
  <si>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</si>
  <si>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</si>
  <si>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</si>
  <si>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</si>
  <si>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</si>
  <si>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</si>
  <si>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</si>
  <si>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</si>
  <si>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</si>
  <si>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</si>
  <si>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</si>
  <si>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</si>
  <si>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</si>
  <si>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</si>
  <si>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</si>
  <si>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</si>
  <si>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</si>
  <si>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</si>
  <si>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</si>
  <si>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</si>
  <si>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</si>
  <si>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</si>
  <si>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</si>
  <si>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</si>
  <si>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</si>
  <si>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</si>
  <si>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</si>
  <si>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</si>
  <si>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</si>
  <si>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</si>
  <si>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</si>
  <si>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</si>
  <si>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</si>
  <si>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</si>
  <si>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</si>
  <si>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</si>
  <si>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</si>
  <si>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</si>
  <si>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</si>
  <si>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</si>
  <si>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</si>
  <si>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</si>
  <si>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</si>
  <si>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</si>
  <si>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</si>
  <si>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</si>
  <si>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</si>
  <si>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</si>
  <si>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</si>
  <si>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</si>
  <si>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</si>
  <si>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</si>
  <si>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</si>
  <si>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</si>
  <si>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</si>
  <si>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</si>
  <si>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</si>
  <si>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</si>
  <si>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</si>
  <si>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</si>
  <si>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</si>
  <si>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</si>
  <si>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</si>
  <si>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</si>
  <si>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</si>
  <si>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</si>
  <si>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</si>
  <si>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</si>
  <si>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</si>
  <si>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</si>
  <si>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</si>
  <si>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</si>
  <si>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</si>
  <si>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</si>
  <si>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</si>
  <si>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</si>
  <si>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</si>
  <si>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</si>
  <si>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</si>
  <si>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</si>
  <si>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</si>
  <si>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</si>
  <si>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</si>
  <si>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</si>
  <si>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</si>
  <si>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</si>
  <si>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</si>
  <si>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</si>
  <si>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</si>
  <si>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</si>
  <si>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</si>
  <si>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</si>
  <si>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</si>
  <si>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</si>
  <si>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</si>
  <si>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</si>
  <si>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</si>
  <si>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</si>
  <si>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</si>
  <si>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</si>
  <si>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</si>
  <si>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</si>
  <si>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</si>
  <si>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</si>
  <si>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</si>
  <si>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</si>
  <si>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</si>
  <si>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</si>
  <si>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</si>
  <si>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</si>
  <si>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</si>
  <si>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</si>
  <si>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</si>
  <si>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</si>
  <si>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</si>
  <si>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</si>
  <si>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</si>
  <si>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</si>
  <si>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</si>
  <si>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</si>
  <si>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</si>
  <si>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</si>
  <si>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</si>
  <si>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</si>
  <si>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</si>
  <si>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</si>
  <si>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</si>
  <si>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</si>
  <si>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</si>
  <si>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</si>
  <si>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</si>
  <si>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</si>
  <si>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</si>
  <si>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</si>
  <si>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</si>
  <si>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</si>
  <si>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</si>
  <si>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</si>
  <si>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</si>
  <si>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</si>
  <si>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</si>
  <si>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</si>
  <si>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</si>
  <si>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</si>
  <si>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</si>
  <si>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</si>
  <si>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</si>
  <si>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</si>
  <si>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</si>
  <si>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</si>
  <si>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</si>
  <si>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</si>
  <si>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</si>
  <si>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</si>
  <si>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</si>
  <si>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</si>
  <si>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</si>
  <si>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</si>
  <si>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</si>
  <si>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</si>
  <si>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</si>
  <si>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</si>
  <si>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</si>
  <si>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</si>
  <si>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</si>
  <si>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</si>
  <si>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</si>
  <si>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</si>
  <si>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</si>
  <si>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</si>
  <si>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</si>
  <si>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</si>
  <si>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</si>
  <si>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</si>
  <si>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</si>
  <si>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</si>
  <si>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</si>
  <si>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</si>
  <si>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</si>
  <si>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</si>
  <si>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</si>
  <si>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</si>
  <si>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</si>
  <si>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</si>
  <si>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</si>
  <si>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</si>
  <si>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</si>
  <si>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</si>
  <si>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</si>
  <si>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</si>
  <si>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</si>
  <si>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</si>
  <si>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</si>
  <si>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</si>
  <si>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</si>
  <si>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</si>
  <si>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</si>
  <si>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</si>
  <si>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</si>
  <si>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</si>
  <si>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</si>
  <si>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</si>
  <si>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</si>
  <si>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</si>
  <si>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</si>
  <si>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</si>
  <si>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</si>
  <si>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</si>
  <si>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</si>
  <si>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</si>
  <si>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</si>
  <si>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</si>
  <si>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</si>
  <si>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</si>
  <si>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</si>
  <si>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</si>
  <si>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</si>
  <si>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</si>
  <si>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</si>
  <si>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</si>
  <si>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</si>
  <si>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</si>
  <si>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</si>
  <si>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</si>
  <si>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</si>
  <si>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</si>
  <si>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</si>
  <si>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</si>
  <si>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</si>
  <si>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</si>
  <si>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</si>
  <si>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</si>
  <si>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</si>
  <si>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</si>
  <si>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</si>
  <si>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</si>
  <si>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</si>
  <si>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</si>
  <si>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</si>
  <si>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</si>
  <si>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</si>
  <si>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</si>
  <si>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</si>
  <si>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</si>
  <si>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</si>
  <si>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</si>
  <si>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</si>
  <si>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</si>
  <si>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</si>
  <si>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</si>
  <si>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</si>
  <si>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</si>
  <si>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</si>
  <si>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</si>
  <si>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</si>
  <si>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</si>
  <si>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</si>
  <si>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</si>
  <si>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</si>
  <si>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</si>
  <si>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</si>
  <si>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</si>
  <si>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</si>
  <si>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</si>
  <si>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</si>
  <si>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</si>
  <si>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</si>
  <si>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</si>
  <si>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</si>
  <si>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</si>
  <si>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</si>
  <si>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</si>
  <si>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</si>
  <si>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</si>
  <si>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</si>
  <si>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</si>
  <si>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</si>
  <si>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</si>
  <si>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</si>
  <si>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</si>
  <si>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</si>
  <si>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</si>
  <si>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</si>
  <si>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</si>
  <si>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</si>
  <si>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</si>
  <si>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</si>
  <si>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</si>
  <si>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</si>
  <si>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</si>
  <si>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</si>
  <si>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</si>
  <si>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</si>
  <si>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</si>
  <si>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</si>
  <si>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</si>
  <si>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</si>
  <si>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</si>
  <si>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</si>
  <si>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</si>
  <si>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</si>
  <si>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</si>
  <si>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</si>
  <si>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</si>
  <si>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</si>
  <si>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</si>
  <si>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</si>
  <si>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</si>
  <si>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</si>
  <si>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</si>
  <si>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</si>
  <si>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</si>
  <si>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</si>
  <si>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</si>
  <si>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</si>
  <si>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</si>
  <si>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</si>
  <si>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</si>
  <si>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</si>
  <si>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</si>
  <si>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</si>
  <si>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</si>
  <si>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</si>
  <si>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</si>
  <si>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</si>
  <si>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</si>
  <si>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</si>
  <si>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</si>
  <si>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</si>
  <si>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</si>
  <si>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</si>
  <si>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</si>
  <si>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</si>
  <si>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</si>
  <si>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</si>
  <si>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</si>
  <si>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</si>
  <si>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</si>
  <si>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</si>
  <si>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</si>
  <si>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</si>
  <si>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</si>
  <si>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</si>
  <si>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</si>
  <si>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</si>
  <si>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</si>
  <si>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</si>
  <si>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</si>
  <si>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</si>
  <si>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</si>
  <si>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</si>
  <si>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</si>
  <si>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</si>
  <si>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</si>
  <si>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</si>
  <si>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</si>
  <si>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</si>
  <si>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</si>
  <si>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</si>
  <si>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</si>
  <si>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</si>
  <si>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</si>
  <si>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</si>
  <si>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</si>
  <si>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</si>
  <si>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</si>
  <si>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</si>
  <si>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</si>
  <si>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</si>
  <si>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</si>
  <si>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</si>
  <si>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</si>
  <si>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</si>
  <si>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</si>
  <si>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</si>
  <si>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</si>
  <si>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</si>
  <si>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</si>
  <si>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</si>
  <si>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</si>
  <si>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</si>
  <si>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</si>
  <si>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</si>
  <si>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</si>
  <si>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</si>
  <si>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</si>
  <si>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</si>
  <si>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</si>
  <si>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</si>
  <si>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</si>
  <si>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</si>
  <si>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</si>
  <si>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</si>
  <si>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</si>
  <si>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</si>
  <si>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</si>
  <si>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</si>
  <si>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</si>
  <si>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</si>
  <si>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</si>
  <si>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</si>
  <si>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</si>
  <si>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</si>
  <si>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</si>
  <si>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</si>
  <si>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</si>
  <si>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</si>
  <si>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</si>
  <si>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</si>
  <si>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</si>
  <si>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</si>
  <si>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</si>
  <si>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</si>
  <si>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</si>
  <si>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</si>
  <si>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</si>
  <si>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</si>
  <si>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</si>
  <si>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</si>
  <si>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</si>
  <si>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</si>
  <si>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</si>
  <si>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</si>
  <si>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</si>
  <si>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</si>
  <si>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</si>
  <si>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</si>
  <si>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</si>
  <si>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</si>
  <si>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</si>
  <si>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</si>
  <si>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</si>
  <si>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</si>
  <si>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</si>
  <si>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</si>
  <si>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</si>
  <si>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</si>
  <si>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</si>
  <si>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</si>
  <si>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</si>
  <si>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</si>
  <si>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</si>
  <si>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</si>
  <si>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</si>
  <si>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</si>
  <si>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</si>
  <si>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</si>
  <si>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</si>
  <si>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</si>
  <si>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</si>
  <si>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</si>
  <si>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</si>
  <si>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</si>
  <si>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</si>
  <si>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</si>
  <si>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</si>
  <si>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</si>
  <si>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</si>
  <si>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</si>
  <si>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</si>
  <si>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</si>
  <si>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</si>
  <si>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</si>
  <si>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</si>
  <si>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</si>
  <si>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</si>
  <si>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</si>
  <si>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</si>
  <si>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</si>
  <si>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</si>
  <si>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</si>
  <si>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</si>
  <si>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</si>
  <si>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</si>
  <si>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</si>
  <si>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</si>
  <si>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</si>
  <si>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</si>
  <si>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</si>
  <si>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</si>
  <si>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</si>
  <si>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</si>
  <si>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</si>
  <si>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</si>
  <si>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</si>
  <si>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</si>
  <si>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</si>
  <si>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</si>
  <si>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</si>
  <si>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</si>
  <si>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</si>
  <si>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</si>
  <si>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</si>
  <si>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</si>
  <si>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</si>
  <si>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</si>
  <si>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</si>
  <si>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</si>
  <si>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</si>
  <si>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</si>
  <si>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</si>
  <si>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</si>
  <si>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</si>
  <si>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</si>
  <si>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</si>
  <si>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</si>
  <si>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</si>
  <si>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</si>
  <si>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</si>
  <si>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</si>
  <si>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</si>
  <si>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</si>
  <si>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</si>
  <si>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</si>
  <si>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</si>
  <si>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</si>
  <si>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</si>
  <si>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</si>
  <si>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</si>
  <si>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</si>
  <si>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</si>
  <si>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</si>
  <si>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</si>
  <si>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</si>
  <si>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</si>
  <si>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</si>
  <si>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</si>
  <si>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</si>
  <si>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</si>
  <si>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</si>
  <si>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</si>
  <si>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</si>
  <si>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</si>
  <si>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</si>
  <si>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</si>
  <si>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</si>
  <si>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</si>
  <si>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</si>
  <si>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</si>
  <si>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</si>
  <si>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</si>
  <si>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</si>
  <si>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</si>
  <si>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</si>
  <si>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</si>
  <si>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</si>
  <si>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</si>
  <si>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</si>
  <si>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</si>
  <si>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</si>
  <si>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</si>
  <si>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</si>
  <si>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</si>
  <si>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</si>
  <si>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</si>
  <si>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</si>
  <si>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</si>
  <si>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</si>
  <si>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</si>
  <si>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</si>
  <si>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</si>
  <si>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</si>
  <si>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</si>
  <si>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</si>
  <si>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</si>
  <si>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</si>
  <si>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</si>
  <si>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</si>
  <si>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</si>
  <si>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</si>
  <si>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</si>
  <si>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</si>
  <si>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</si>
  <si>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</si>
  <si>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</si>
  <si>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</si>
  <si>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</si>
  <si>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</si>
  <si>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</si>
  <si>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</si>
  <si>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</si>
  <si>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</si>
  <si>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</si>
  <si>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</si>
  <si>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</si>
  <si>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</si>
  <si>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</si>
  <si>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</si>
  <si>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</si>
  <si>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</si>
  <si>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</si>
  <si>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</si>
  <si>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</si>
  <si>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</si>
  <si>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</si>
  <si>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</si>
  <si>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</si>
  <si>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</si>
  <si>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</si>
  <si>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</si>
  <si>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</si>
  <si>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</si>
  <si>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</si>
  <si>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</si>
  <si>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</si>
  <si>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</si>
  <si>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</si>
  <si>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</si>
  <si>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</si>
  <si>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</si>
  <si>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</si>
  <si>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</si>
  <si>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</si>
  <si>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</si>
  <si>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</si>
  <si>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</si>
  <si>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</si>
  <si>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</si>
  <si>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</si>
  <si>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</si>
  <si>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</si>
  <si>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</si>
  <si>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</si>
  <si>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</si>
  <si>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</si>
  <si>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</si>
  <si>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</si>
  <si>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</si>
  <si>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</si>
  <si>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</si>
  <si>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</si>
  <si>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</si>
  <si>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</si>
  <si>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</si>
  <si>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</si>
  <si>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</si>
  <si>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</si>
  <si>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</si>
  <si>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</si>
  <si>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</si>
  <si>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</si>
  <si>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</si>
  <si>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</si>
  <si>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</si>
  <si>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</si>
  <si>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</si>
  <si>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</si>
  <si>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</si>
  <si>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</si>
  <si>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</si>
  <si>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</si>
  <si>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</si>
  <si>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</si>
  <si>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</si>
  <si>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</si>
  <si>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</si>
  <si>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</si>
  <si>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</si>
  <si>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</si>
  <si>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</si>
  <si>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</si>
  <si>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</si>
  <si>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</si>
  <si>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</si>
  <si>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</si>
  <si>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</si>
  <si>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</si>
  <si>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</si>
  <si>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</si>
  <si>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</si>
  <si>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</si>
  <si>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</si>
  <si>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</si>
  <si>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</si>
  <si>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</si>
  <si>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</si>
  <si>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</si>
  <si>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</si>
  <si>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</si>
  <si>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</si>
  <si>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</si>
  <si>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</si>
  <si>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</si>
  <si>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</si>
  <si>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</si>
  <si>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</si>
  <si>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</si>
  <si>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</si>
  <si>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</si>
  <si>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</si>
  <si>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</si>
  <si>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</si>
  <si>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</si>
  <si>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</si>
  <si>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</si>
  <si>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</si>
  <si>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</si>
  <si>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</si>
  <si>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</si>
  <si>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</si>
  <si>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</si>
  <si>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</si>
  <si>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</si>
  <si>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</si>
  <si>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</si>
  <si>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</si>
  <si>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</si>
  <si>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</si>
  <si>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</si>
  <si>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</si>
  <si>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</si>
  <si>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</si>
  <si>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</si>
  <si>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</si>
  <si>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</si>
  <si>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</si>
  <si>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</si>
  <si>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</si>
  <si>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</si>
  <si>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</si>
  <si>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</si>
  <si>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</si>
  <si>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</si>
  <si>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</si>
  <si>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</si>
  <si>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</si>
  <si>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</si>
  <si>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</si>
  <si>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</si>
  <si>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</si>
  <si>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</si>
  <si>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</si>
  <si>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</si>
  <si>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</si>
  <si>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</si>
  <si>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</si>
  <si>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</si>
  <si>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</si>
  <si>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</si>
  <si>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</si>
  <si>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</si>
  <si>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</si>
  <si>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</si>
  <si>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</si>
  <si>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</si>
  <si>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</si>
  <si>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</si>
  <si>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</si>
  <si>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</si>
  <si>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</si>
  <si>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</si>
  <si>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</si>
  <si>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</si>
  <si>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</si>
  <si>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</si>
  <si>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</si>
  <si>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</si>
  <si>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</si>
  <si>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</si>
  <si>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</si>
  <si>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</si>
  <si>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</si>
  <si>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</si>
  <si>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</si>
  <si>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</si>
  <si>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</si>
  <si>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</si>
  <si>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</si>
  <si>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</si>
  <si>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</si>
  <si>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</si>
  <si>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</si>
  <si>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</si>
  <si>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</si>
  <si>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</si>
  <si>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</si>
  <si>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</si>
  <si>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</si>
  <si>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</si>
  <si>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</si>
  <si>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</si>
  <si>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</si>
  <si>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</si>
  <si>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</si>
  <si>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</si>
  <si>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</si>
  <si>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</si>
  <si>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</si>
  <si>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</si>
  <si>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</si>
  <si>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</si>
  <si>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</si>
  <si>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</si>
  <si>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</si>
  <si>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</si>
  <si>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</si>
  <si>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</si>
  <si>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</si>
  <si>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</si>
  <si>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</si>
  <si>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</si>
  <si>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</si>
  <si>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</si>
  <si>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</si>
  <si>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</si>
  <si>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</si>
  <si>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</si>
  <si>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</si>
  <si>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</si>
  <si>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</si>
  <si>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</si>
  <si>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</si>
  <si>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</si>
  <si>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</si>
  <si>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</si>
  <si>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</si>
  <si>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</si>
  <si>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</si>
  <si>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</si>
  <si>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</si>
  <si>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</si>
  <si>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</si>
  <si>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</si>
  <si>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</si>
  <si>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</si>
  <si>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</si>
  <si>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</si>
  <si>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</si>
  <si>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</si>
  <si>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</si>
  <si>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</si>
  <si>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</si>
  <si>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</si>
  <si>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</si>
  <si>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</si>
  <si>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</si>
  <si>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</si>
  <si>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</si>
  <si>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</si>
  <si>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</si>
  <si>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</si>
  <si>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</si>
  <si>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</si>
  <si>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</si>
  <si>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</si>
  <si>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</si>
  <si>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</si>
  <si>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</si>
  <si>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</si>
  <si>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</si>
  <si>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</si>
  <si>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</si>
  <si>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</si>
  <si>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</si>
  <si>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</si>
  <si>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</si>
  <si>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</si>
  <si>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</si>
  <si>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</si>
  <si>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</si>
  <si>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</si>
  <si>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</si>
  <si>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</si>
  <si>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</si>
  <si>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</si>
  <si>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</si>
  <si>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</si>
  <si>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</si>
  <si>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</si>
  <si>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</si>
  <si>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</si>
  <si>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</si>
  <si>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</si>
  <si>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</si>
  <si>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</si>
  <si>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</si>
  <si>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</si>
  <si>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</si>
  <si>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</si>
  <si>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</si>
  <si>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</si>
  <si>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</si>
  <si>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</si>
  <si>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</si>
  <si>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</si>
  <si>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</si>
  <si>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</si>
  <si>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</si>
  <si>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</si>
  <si>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</si>
  <si>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</si>
  <si>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</si>
  <si>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</si>
  <si>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</si>
  <si>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</si>
  <si>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</si>
  <si>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</si>
  <si>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</si>
  <si>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</si>
  <si>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</si>
  <si>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</si>
  <si>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</si>
  <si>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</si>
  <si>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</si>
  <si>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</si>
  <si>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</si>
  <si>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</si>
  <si>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</si>
  <si>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</si>
  <si>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</si>
  <si>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</si>
  <si>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</si>
  <si>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</si>
  <si>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</si>
  <si>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</si>
  <si>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</si>
  <si>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</si>
  <si>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</si>
  <si>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</si>
  <si>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</si>
  <si>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</si>
  <si>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</si>
  <si>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</si>
  <si>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</si>
  <si>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</si>
  <si>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</si>
  <si>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</si>
  <si>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</si>
  <si>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</si>
  <si>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</si>
  <si>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</si>
  <si>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</si>
  <si>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</si>
  <si>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</si>
  <si>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</si>
  <si>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</si>
  <si>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</si>
  <si>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</si>
  <si>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</si>
  <si>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</si>
  <si>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</si>
  <si>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</si>
  <si>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</si>
  <si>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</si>
  <si>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</si>
  <si>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</si>
  <si>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</si>
  <si>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</si>
  <si>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</si>
  <si>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</si>
  <si>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</si>
  <si>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</si>
  <si>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</si>
  <si>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</si>
  <si>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</si>
  <si>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</si>
  <si>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</si>
  <si>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</si>
  <si>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</si>
  <si>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</si>
  <si>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</si>
  <si>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</si>
  <si>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</si>
  <si>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</si>
  <si>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</si>
  <si>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</si>
  <si>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</si>
  <si>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</si>
  <si>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</si>
  <si>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</si>
  <si>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</si>
  <si>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</si>
  <si>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</si>
  <si>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</si>
  <si>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</si>
  <si>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</si>
  <si>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</si>
  <si>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</si>
  <si>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</si>
  <si>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</si>
  <si>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</si>
  <si>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</si>
  <si>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</si>
  <si>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</si>
  <si>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</si>
  <si>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</si>
  <si>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</si>
  <si>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</si>
  <si>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</si>
  <si>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</si>
  <si>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</si>
  <si>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</si>
  <si>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</si>
  <si>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</si>
  <si>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</si>
  <si>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</si>
  <si>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</si>
  <si>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</si>
  <si>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</si>
  <si>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</si>
  <si>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</si>
  <si>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</si>
  <si>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</si>
  <si>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</si>
  <si>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</si>
  <si>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</si>
  <si>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</si>
  <si>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</si>
  <si>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</si>
  <si>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</si>
  <si>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</si>
  <si>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</si>
  <si>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</si>
  <si>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</si>
  <si>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</si>
  <si>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</si>
  <si>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</si>
  <si>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</si>
  <si>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</si>
  <si>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</si>
  <si>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</si>
  <si>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</si>
  <si>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</si>
  <si>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</si>
  <si>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</si>
  <si>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</si>
  <si>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</si>
  <si>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</si>
  <si>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</si>
  <si>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</si>
  <si>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</si>
  <si>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</si>
  <si>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</si>
  <si>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</si>
  <si>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</si>
  <si>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</si>
  <si>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</si>
  <si>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</si>
  <si>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</si>
  <si>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</si>
  <si>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</si>
  <si>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</si>
  <si>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</si>
  <si>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</si>
  <si>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</si>
  <si>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</si>
  <si>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</si>
  <si>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</si>
  <si>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</si>
  <si>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</si>
  <si>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</si>
  <si>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</si>
  <si>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</si>
  <si>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</si>
  <si>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</si>
  <si>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</si>
  <si>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</si>
  <si>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</si>
  <si>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</si>
  <si>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</si>
  <si>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</si>
  <si>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</si>
  <si>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</si>
  <si>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</si>
  <si>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</si>
  <si>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</si>
  <si>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</si>
  <si>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</si>
  <si>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</si>
  <si>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</si>
  <si>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</si>
  <si>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</si>
  <si>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</si>
  <si>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</si>
  <si>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</si>
  <si>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</si>
  <si>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</si>
  <si>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</si>
  <si>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</si>
  <si>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</si>
  <si>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</si>
  <si>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</si>
  <si>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</si>
  <si>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</si>
  <si>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</si>
  <si>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</si>
  <si>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</si>
  <si>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</si>
  <si>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</si>
  <si>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</si>
  <si>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</si>
  <si>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</si>
  <si>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</si>
  <si>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</si>
  <si>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</si>
  <si>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</si>
  <si>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</si>
  <si>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</si>
  <si>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</si>
  <si>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</si>
  <si>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</si>
  <si>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</si>
  <si>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</si>
  <si>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</si>
  <si>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</si>
  <si>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</si>
  <si>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</si>
  <si>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</si>
  <si>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</si>
  <si>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</si>
  <si>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</si>
  <si>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</si>
  <si>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</si>
  <si>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</si>
  <si>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</si>
  <si>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</si>
  <si>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</si>
  <si>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</si>
  <si>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</si>
  <si>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</si>
  <si>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</si>
  <si>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</si>
  <si>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</si>
  <si>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</si>
  <si>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</si>
  <si>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</si>
  <si>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</si>
  <si>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</si>
  <si>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</si>
  <si>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</si>
  <si>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</si>
  <si>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</si>
  <si>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</si>
  <si>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</si>
  <si>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</si>
  <si>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</si>
  <si>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</si>
  <si>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</si>
  <si>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</si>
  <si>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</si>
  <si>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</si>
  <si>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</si>
  <si>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</si>
  <si>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</si>
  <si>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</si>
  <si>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</si>
  <si>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</si>
  <si>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</si>
  <si>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</si>
  <si>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</si>
  <si>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</si>
  <si>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</si>
  <si>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</si>
  <si>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</si>
  <si>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</si>
  <si>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</si>
  <si>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</si>
  <si>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</si>
  <si>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</si>
  <si>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</si>
  <si>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</si>
  <si>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</si>
  <si>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</si>
  <si>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</si>
  <si>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</si>
  <si>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</si>
  <si>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</si>
  <si>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</si>
  <si>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</si>
  <si>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</si>
  <si>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</si>
  <si>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</si>
  <si>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</si>
  <si>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</si>
  <si>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</si>
  <si>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</si>
  <si>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</si>
  <si>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</si>
  <si>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</si>
  <si>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</si>
  <si>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</si>
  <si>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</si>
  <si>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</si>
  <si>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</si>
  <si>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</si>
  <si>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</si>
  <si>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</si>
  <si>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</si>
  <si>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</si>
  <si>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</si>
  <si>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</si>
  <si>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</si>
  <si>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</si>
  <si>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</si>
  <si>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</si>
  <si>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</si>
  <si>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</si>
  <si>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</si>
  <si>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</si>
  <si>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</si>
  <si>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</si>
  <si>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</si>
  <si>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</si>
  <si>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</si>
  <si>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</si>
  <si>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</si>
  <si>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</si>
  <si>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</si>
  <si>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</si>
  <si>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</si>
  <si>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</si>
  <si>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</si>
  <si>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</si>
  <si>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</si>
  <si>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</si>
  <si>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</si>
  <si>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</si>
  <si>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</si>
  <si>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</si>
  <si>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</si>
  <si>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</si>
  <si>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</si>
  <si>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</si>
  <si>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</si>
  <si>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</si>
  <si>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</si>
  <si>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</si>
  <si>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</si>
  <si>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</si>
  <si>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</si>
  <si>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</si>
  <si>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</si>
  <si>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</si>
  <si>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</si>
  <si>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</si>
  <si>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</si>
  <si>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</si>
  <si>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</si>
  <si>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</si>
  <si>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</si>
  <si>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</si>
  <si>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</si>
  <si>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</si>
  <si>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</si>
  <si>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</si>
  <si>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</si>
  <si>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</si>
  <si>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</si>
  <si>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</si>
  <si>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</si>
  <si>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</si>
  <si>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</si>
  <si>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</si>
  <si>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</si>
  <si>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</si>
  <si>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</si>
  <si>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</si>
  <si>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</si>
  <si>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</si>
  <si>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</si>
  <si>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</si>
  <si>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</si>
  <si>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</si>
  <si>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</si>
  <si>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</si>
  <si>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</si>
  <si>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</si>
  <si>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</si>
  <si>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</si>
  <si>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</si>
  <si>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</si>
  <si>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</si>
  <si>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</si>
  <si>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</si>
  <si>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</si>
  <si>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</si>
  <si>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</si>
  <si>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</si>
  <si>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</si>
  <si>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</si>
  <si>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</si>
  <si>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</si>
  <si>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</si>
  <si>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</si>
  <si>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</si>
  <si>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</si>
  <si>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</si>
  <si>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</si>
  <si>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</si>
  <si>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</si>
  <si>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</si>
  <si>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</si>
  <si>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</si>
  <si>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</si>
  <si>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</si>
  <si>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</si>
  <si>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</si>
  <si>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</si>
  <si>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</si>
  <si>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</si>
  <si>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</si>
  <si>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</si>
  <si>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</si>
  <si>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</si>
  <si>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</si>
  <si>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</si>
  <si>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</si>
  <si>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</si>
  <si>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</si>
  <si>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</si>
  <si>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</si>
  <si>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</si>
  <si>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</si>
  <si>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</si>
  <si>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</si>
  <si>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</si>
  <si>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</si>
  <si>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</si>
  <si>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</si>
  <si>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</si>
  <si>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</si>
  <si>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</si>
  <si>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</si>
  <si>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</si>
  <si>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</si>
  <si>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</si>
  <si>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</si>
  <si>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</si>
  <si>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</si>
  <si>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</si>
  <si>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</si>
  <si>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</si>
  <si>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</si>
  <si>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</si>
  <si>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</si>
  <si>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</si>
  <si>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</si>
  <si>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</si>
  <si>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</si>
  <si>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</si>
  <si>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</si>
  <si>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</si>
  <si>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</si>
  <si>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</si>
  <si>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</si>
  <si>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</si>
  <si>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</si>
  <si>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</si>
  <si>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</si>
  <si>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</si>
  <si>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</si>
  <si>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</si>
  <si>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</si>
  <si>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</si>
  <si>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</si>
  <si>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</si>
  <si>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</si>
  <si>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</si>
  <si>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</si>
  <si>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</si>
  <si>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</si>
  <si>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</si>
  <si>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</si>
  <si>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</si>
  <si>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</si>
  <si>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</si>
  <si>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</si>
  <si>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</si>
  <si>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</si>
  <si>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</si>
  <si>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</si>
  <si>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</si>
  <si>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</si>
  <si>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</si>
  <si>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</si>
  <si>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</si>
  <si>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</si>
  <si>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</si>
  <si>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</si>
  <si>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</si>
  <si>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</si>
  <si>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</si>
  <si>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</si>
  <si>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</si>
  <si>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</si>
  <si>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</si>
  <si>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</si>
  <si>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</si>
  <si>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</si>
  <si>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</si>
  <si>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</si>
  <si>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</si>
  <si>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</si>
  <si>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</si>
  <si>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</si>
  <si>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</si>
  <si>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</si>
  <si>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</si>
  <si>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</si>
  <si>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</si>
  <si>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</si>
  <si>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</si>
  <si>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</si>
  <si>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</si>
  <si>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</si>
  <si>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</si>
  <si>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</si>
  <si>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</si>
  <si>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</si>
  <si>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</si>
  <si>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</si>
  <si>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</si>
  <si>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</si>
  <si>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</si>
  <si>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</si>
  <si>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</si>
  <si>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</si>
  <si>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</si>
  <si>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</si>
  <si>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</si>
  <si>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</si>
  <si>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</si>
  <si>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</si>
  <si>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</si>
  <si>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</si>
  <si>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</si>
  <si>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</si>
  <si>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</si>
  <si>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</si>
  <si>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</si>
  <si>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</si>
  <si>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</si>
  <si>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</si>
  <si>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</si>
  <si>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</si>
  <si>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</si>
  <si>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</si>
  <si>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</si>
  <si>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</si>
  <si>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</si>
  <si>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</si>
  <si>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</si>
  <si>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</si>
  <si>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</si>
  <si>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</si>
  <si>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</si>
  <si>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</si>
  <si>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</si>
  <si>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</si>
  <si>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</si>
  <si>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</si>
  <si>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</si>
  <si>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</si>
  <si>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</si>
  <si>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</si>
  <si>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</si>
  <si>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</si>
  <si>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</si>
  <si>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</si>
  <si>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</si>
  <si>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</si>
  <si>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</si>
  <si>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</si>
  <si>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</si>
  <si>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</si>
  <si>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</si>
  <si>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</si>
  <si>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</si>
  <si>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</si>
  <si>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</si>
  <si>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</si>
  <si>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</si>
  <si>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</si>
  <si>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</si>
  <si>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</si>
  <si>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</si>
  <si>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</si>
  <si>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</si>
  <si>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</si>
  <si>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</si>
  <si>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</si>
  <si>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</si>
  <si>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</si>
  <si>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</si>
  <si>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</si>
  <si>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</si>
  <si>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</si>
  <si>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</si>
  <si>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</si>
  <si>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</si>
  <si>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</si>
  <si>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</si>
  <si>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</si>
  <si>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</si>
  <si>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</si>
  <si>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</si>
  <si>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</si>
  <si>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</si>
  <si>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</si>
  <si>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</si>
  <si>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</si>
  <si>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</si>
  <si>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</si>
  <si>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</si>
  <si>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</si>
  <si>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</si>
  <si>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</si>
  <si>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</si>
  <si>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</si>
  <si>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</si>
  <si>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</si>
  <si>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</si>
  <si>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</si>
  <si>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</si>
  <si>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</si>
  <si>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</si>
  <si>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</si>
  <si>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</si>
  <si>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</si>
  <si>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</si>
  <si>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</si>
  <si>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</si>
  <si>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</si>
  <si>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</si>
  <si>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</si>
  <si>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</si>
  <si>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</si>
  <si>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</si>
  <si>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</si>
  <si>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</si>
  <si>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</si>
  <si>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</si>
  <si>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</si>
  <si>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</si>
  <si>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</si>
  <si>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</si>
  <si>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</si>
  <si>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</si>
  <si>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</si>
  <si>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</si>
  <si>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</si>
  <si>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</si>
  <si>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</si>
  <si>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</si>
  <si>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</si>
  <si>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</si>
  <si>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</si>
  <si>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</si>
  <si>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</si>
  <si>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</si>
  <si>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</si>
  <si>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</si>
  <si>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</si>
  <si>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</si>
  <si>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</si>
  <si>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</si>
  <si>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</si>
  <si>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</si>
  <si>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</si>
  <si>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</si>
  <si>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</si>
  <si>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</si>
  <si>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</si>
  <si>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</si>
  <si>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</si>
  <si>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</si>
  <si>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</si>
  <si>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</si>
  <si>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</si>
  <si>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</si>
  <si>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</si>
  <si>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</si>
  <si>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</si>
  <si>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</si>
  <si>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</si>
  <si>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</si>
  <si>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</si>
  <si>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</si>
  <si>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</si>
  <si>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</si>
  <si>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</si>
  <si>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</si>
  <si>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</si>
  <si>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</si>
  <si>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</si>
  <si>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</si>
  <si>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</si>
  <si>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</si>
  <si>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</si>
  <si>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</si>
  <si>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</si>
  <si>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</si>
  <si>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</si>
  <si>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</si>
  <si>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</si>
  <si>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</si>
  <si>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</si>
  <si>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</si>
  <si>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</si>
  <si>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</si>
  <si>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</si>
  <si>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</si>
  <si>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</si>
  <si>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</si>
  <si>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</si>
  <si>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</si>
  <si>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</si>
  <si>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</si>
  <si>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</si>
  <si>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</si>
  <si>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</si>
  <si>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</si>
  <si>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</si>
  <si>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</si>
  <si>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</si>
  <si>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</si>
  <si>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</si>
  <si>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</si>
  <si>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</si>
  <si>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</si>
  <si>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</si>
  <si>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</si>
  <si>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</si>
  <si>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</si>
  <si>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</si>
  <si>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</si>
  <si>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</si>
  <si>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</si>
  <si>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</si>
  <si>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</si>
  <si>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</si>
  <si>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</si>
  <si>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</si>
  <si>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</si>
  <si>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</si>
  <si>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</si>
  <si>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</si>
  <si>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</si>
  <si>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</si>
  <si>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</si>
  <si>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</si>
  <si>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</si>
  <si>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</si>
  <si>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</si>
  <si>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</si>
  <si>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</si>
  <si>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</si>
  <si>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</si>
  <si>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</si>
  <si>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</si>
  <si>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</si>
  <si>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</si>
  <si>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</si>
  <si>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</si>
  <si>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</si>
  <si>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</si>
  <si>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</si>
  <si>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</si>
  <si>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</si>
  <si>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</si>
  <si>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</si>
  <si>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</si>
  <si>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</si>
  <si>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</si>
  <si>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</si>
  <si>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</si>
  <si>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</si>
  <si>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</si>
  <si>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</si>
  <si>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</si>
  <si>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</si>
  <si>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</si>
  <si>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</si>
  <si>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</si>
  <si>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</si>
  <si>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</si>
  <si>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</si>
  <si>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</si>
  <si>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</si>
  <si>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</si>
  <si>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</si>
  <si>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</si>
  <si>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</si>
  <si>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</si>
  <si>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</si>
  <si>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</si>
  <si>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</si>
  <si>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</si>
  <si>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</si>
  <si>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</si>
  <si>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</si>
  <si>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</si>
  <si>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</si>
  <si>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</si>
  <si>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</si>
  <si>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</si>
  <si>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</si>
  <si>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</si>
  <si>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</si>
  <si>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</si>
  <si>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</si>
  <si>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</si>
  <si>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</si>
  <si>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</si>
  <si>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</si>
  <si>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</si>
  <si>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</si>
  <si>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</si>
  <si>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</si>
  <si>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</si>
  <si>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</si>
  <si>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</si>
  <si>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</si>
  <si>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</si>
  <si>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</si>
  <si>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</si>
  <si>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</si>
  <si>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</si>
  <si>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</si>
  <si>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</si>
  <si>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</si>
  <si>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</si>
  <si>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</si>
  <si>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</si>
  <si>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</si>
  <si>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</si>
  <si>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</si>
  <si>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</si>
  <si>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</si>
  <si>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</si>
  <si>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</si>
  <si>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</si>
  <si>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</si>
  <si>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</si>
  <si>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</si>
  <si>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</si>
  <si>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</si>
  <si>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</si>
  <si>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</si>
  <si>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</si>
  <si>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</si>
  <si>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</si>
  <si>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</si>
  <si>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</si>
  <si>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</si>
  <si>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</si>
  <si>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</si>
  <si>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</si>
  <si>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</si>
  <si>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</si>
  <si>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</si>
  <si>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</si>
  <si>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</si>
  <si>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</si>
  <si>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</si>
  <si>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</si>
  <si>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</si>
  <si>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</si>
  <si>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</si>
  <si>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</si>
  <si>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</si>
  <si>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</si>
  <si>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</si>
  <si>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</si>
  <si>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</si>
  <si>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</si>
  <si>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</si>
  <si>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</si>
  <si>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</si>
  <si>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</si>
  <si>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</si>
  <si>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</si>
  <si>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</si>
  <si>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</si>
  <si>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</si>
  <si>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</si>
  <si>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</si>
  <si>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</si>
  <si>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</si>
  <si>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</si>
  <si>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</si>
  <si>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</si>
  <si>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</si>
  <si>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</si>
  <si>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</si>
  <si>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</si>
  <si>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</si>
  <si>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</si>
  <si>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</si>
  <si>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</si>
  <si>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</si>
  <si>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</si>
  <si>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</si>
  <si>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</si>
  <si>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</si>
  <si>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</si>
  <si>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</si>
  <si>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</si>
  <si>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</si>
  <si>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</si>
  <si>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</si>
  <si>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</si>
  <si>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</si>
  <si>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</si>
  <si>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</si>
  <si>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</si>
  <si>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</si>
  <si>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</si>
  <si>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</si>
  <si>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</si>
  <si>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</si>
  <si>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</si>
  <si>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</si>
  <si>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</si>
  <si>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</si>
  <si>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</si>
  <si>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</si>
  <si>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</si>
  <si>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</si>
  <si>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</si>
  <si>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</si>
  <si>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</si>
  <si>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</si>
  <si>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</si>
  <si>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</si>
  <si>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</si>
  <si>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</si>
  <si>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</si>
  <si>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</si>
  <si>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</si>
  <si>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</si>
  <si>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</si>
  <si>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</si>
  <si>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</si>
  <si>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</si>
  <si>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</si>
  <si>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</si>
  <si>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</si>
  <si>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</si>
  <si>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</si>
  <si>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</si>
  <si>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</si>
  <si>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</si>
  <si>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</si>
  <si>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</si>
  <si>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</si>
  <si>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</si>
  <si>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</si>
  <si>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</si>
  <si>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</si>
  <si>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</si>
  <si>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</si>
  <si>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</si>
  <si>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</si>
  <si>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</si>
  <si>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</si>
  <si>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</si>
  <si>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</si>
  <si>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</si>
  <si>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</si>
  <si>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</si>
  <si>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</si>
  <si>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</si>
  <si>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</si>
  <si>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</si>
  <si>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</si>
  <si>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</si>
  <si>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</si>
  <si>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</si>
  <si>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</si>
  <si>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</si>
  <si>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</si>
  <si>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</si>
  <si>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</si>
  <si>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</si>
  <si>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</si>
  <si>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</si>
  <si>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</si>
  <si>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</si>
  <si>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</si>
  <si>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</si>
  <si>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</si>
  <si>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</si>
  <si>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</si>
  <si>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</si>
  <si>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</si>
  <si>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</si>
  <si>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</si>
  <si>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</si>
  <si>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</si>
  <si>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</si>
  <si>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</si>
  <si>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</si>
  <si>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</si>
  <si>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</si>
  <si>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</si>
  <si>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</si>
  <si>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</si>
  <si>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</si>
  <si>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</si>
  <si>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</si>
  <si>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</si>
  <si>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</si>
  <si>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</si>
  <si>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</si>
  <si>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</si>
  <si>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</si>
  <si>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</si>
  <si>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</si>
  <si>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</si>
  <si>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</si>
  <si>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</si>
  <si>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</si>
  <si>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</si>
  <si>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</si>
  <si>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</si>
  <si>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</si>
  <si>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</si>
  <si>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</si>
  <si>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</si>
  <si>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</si>
  <si>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</si>
  <si>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</si>
  <si>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</si>
  <si>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</si>
  <si>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</si>
  <si>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</si>
  <si>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</si>
  <si>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</si>
  <si>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</si>
  <si>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</si>
  <si>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</si>
  <si>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</si>
  <si>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</si>
  <si>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</si>
  <si>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</si>
  <si>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</si>
  <si>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</si>
  <si>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</si>
  <si>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</si>
  <si>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</si>
  <si>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</si>
  <si>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</si>
  <si>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</si>
  <si>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</si>
  <si>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</si>
  <si>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</si>
  <si>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</si>
  <si>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</si>
  <si>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</si>
  <si>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</si>
  <si>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</si>
  <si>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</si>
  <si>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</si>
  <si>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</si>
  <si>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</si>
  <si>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</si>
  <si>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</si>
  <si>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</si>
  <si>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</si>
  <si>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</si>
  <si>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</si>
  <si>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</si>
  <si>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</si>
  <si>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</si>
  <si>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</si>
  <si>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</si>
  <si>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</si>
  <si>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</si>
  <si>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</si>
  <si>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</si>
  <si>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</si>
  <si>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</si>
  <si>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</si>
  <si>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</si>
  <si>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</si>
  <si>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</si>
  <si>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</si>
  <si>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</si>
  <si>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</si>
  <si>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</si>
  <si>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</si>
  <si>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</si>
  <si>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</si>
  <si>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</si>
  <si>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</si>
  <si>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</si>
  <si>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</si>
  <si>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</si>
  <si>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</si>
  <si>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</si>
  <si>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</si>
  <si>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</si>
  <si>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</si>
  <si>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</si>
  <si>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</si>
  <si>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</si>
  <si>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</si>
  <si>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</si>
  <si>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</si>
  <si>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</si>
  <si>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</si>
  <si>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</si>
  <si>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</si>
  <si>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</si>
  <si>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</si>
  <si>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</si>
  <si>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</si>
  <si>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</si>
  <si>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</si>
  <si>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</si>
  <si>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</si>
  <si>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</si>
  <si>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</si>
  <si>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</si>
  <si>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</si>
  <si>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</si>
  <si>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</si>
  <si>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</si>
  <si>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</si>
  <si>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</si>
  <si>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</si>
  <si>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</si>
  <si>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</si>
  <si>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</si>
  <si>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</si>
  <si>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</si>
  <si>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</si>
  <si>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</si>
  <si>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</si>
  <si>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</si>
  <si>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</si>
  <si>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</si>
  <si>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</si>
  <si>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</si>
  <si>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</si>
  <si>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</si>
  <si>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</si>
  <si>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</si>
  <si>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</si>
  <si>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</si>
  <si>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</si>
  <si>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</si>
  <si>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</si>
  <si>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</si>
  <si>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</si>
  <si>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</si>
  <si>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</si>
  <si>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</si>
  <si>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</si>
  <si>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</si>
  <si>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</si>
  <si>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</si>
  <si>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</si>
  <si>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</si>
  <si>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</si>
  <si>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</si>
  <si>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</si>
  <si>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</si>
  <si>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</si>
  <si>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</si>
  <si>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</si>
  <si>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</si>
  <si>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</si>
  <si>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</si>
  <si>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</si>
  <si>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</si>
  <si>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</si>
  <si>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</si>
  <si>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</si>
  <si>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</si>
  <si>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</si>
  <si>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</si>
  <si>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</si>
  <si>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</si>
  <si>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</si>
  <si>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</si>
  <si>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</si>
  <si>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</si>
  <si>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</si>
  <si>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</si>
  <si>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</si>
  <si>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</si>
  <si>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</si>
  <si>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</si>
  <si>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</si>
  <si>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</si>
  <si>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</si>
  <si>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</si>
  <si>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</si>
  <si>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</si>
  <si>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</si>
  <si>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</si>
  <si>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</si>
  <si>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</si>
  <si>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</si>
  <si>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</si>
  <si>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</si>
  <si>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</si>
  <si>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</si>
  <si>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</si>
  <si>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</si>
  <si>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</si>
  <si>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</si>
  <si>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</si>
  <si>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</si>
  <si>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</si>
  <si>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</si>
  <si>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</si>
  <si>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</si>
  <si>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</si>
  <si>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</si>
  <si>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</si>
  <si>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</si>
  <si>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</si>
  <si>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</si>
  <si>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</si>
  <si>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</si>
  <si>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</si>
  <si>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</si>
  <si>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</si>
  <si>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</si>
  <si>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</si>
  <si>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</si>
  <si>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</si>
  <si>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</si>
  <si>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</si>
  <si>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</si>
  <si>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</si>
  <si>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</si>
  <si>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</si>
  <si>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</si>
  <si>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</si>
  <si>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</si>
  <si>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</si>
  <si>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</si>
  <si>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</si>
  <si>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</si>
  <si>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</si>
  <si>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</si>
  <si>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</si>
  <si>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</si>
  <si>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</si>
  <si>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</si>
  <si>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</si>
  <si>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</si>
  <si>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</si>
  <si>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</si>
  <si>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</si>
  <si>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</si>
  <si>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</si>
  <si>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</si>
  <si>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</si>
  <si>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</si>
  <si>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</si>
  <si>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</si>
  <si>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</si>
  <si>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</si>
  <si>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</si>
  <si>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</si>
  <si>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</si>
  <si>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</si>
  <si>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</si>
  <si>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</si>
  <si>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</si>
  <si>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</si>
  <si>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</si>
  <si>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</si>
  <si>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</si>
  <si>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</si>
  <si>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</si>
  <si>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</si>
  <si>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</si>
  <si>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</si>
  <si>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</si>
  <si>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</si>
  <si>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</si>
  <si>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</si>
  <si>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</si>
  <si>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</si>
  <si>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</si>
  <si>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</si>
  <si>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</si>
  <si>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</si>
  <si>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</si>
  <si>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</si>
  <si>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</si>
  <si>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</si>
  <si>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</si>
  <si>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</si>
  <si>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</si>
  <si>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</si>
  <si>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</si>
  <si>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</si>
  <si>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</si>
  <si>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</si>
  <si>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</si>
  <si>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</si>
  <si>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</si>
  <si>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</si>
  <si>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</si>
  <si>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</si>
  <si>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</si>
  <si>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</si>
  <si>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</si>
  <si>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</si>
  <si>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</si>
  <si>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</si>
  <si>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</si>
  <si>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</si>
  <si>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</si>
  <si>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</si>
  <si>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</si>
  <si>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</si>
  <si>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</si>
  <si>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</si>
  <si>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</si>
  <si>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</si>
  <si>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</si>
  <si>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</si>
  <si>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</si>
  <si>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</si>
  <si>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</si>
  <si>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</si>
  <si>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</si>
  <si>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</si>
  <si>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</si>
  <si>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</si>
  <si>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</si>
  <si>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</si>
  <si>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</si>
  <si>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</si>
  <si>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</si>
  <si>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</si>
  <si>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</si>
  <si>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</si>
  <si>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</si>
  <si>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</si>
  <si>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</si>
  <si>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</si>
  <si>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</si>
  <si>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</si>
  <si>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</si>
  <si>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</si>
  <si>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</si>
  <si>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</si>
  <si>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</si>
  <si>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</si>
  <si>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</si>
  <si>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</si>
  <si>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</si>
  <si>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</si>
  <si>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</si>
  <si>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</si>
  <si>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</si>
  <si>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</si>
  <si>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</si>
  <si>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</si>
  <si>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</si>
  <si>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</si>
  <si>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</si>
  <si>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</si>
  <si>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</si>
  <si>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</si>
  <si>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</si>
  <si>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</si>
  <si>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</si>
  <si>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</si>
  <si>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</si>
  <si>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</si>
  <si>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</si>
  <si>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</si>
  <si>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</si>
  <si>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</si>
  <si>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</si>
  <si>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</si>
  <si>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</si>
  <si>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</si>
  <si>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</si>
  <si>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</si>
  <si>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</si>
  <si>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</si>
  <si>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</si>
  <si>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</si>
  <si>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</si>
  <si>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</si>
  <si>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</si>
  <si>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</si>
  <si>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</si>
  <si>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</si>
  <si>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</si>
  <si>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</si>
  <si>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</si>
  <si>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</si>
  <si>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</si>
  <si>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</si>
  <si>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</si>
  <si>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</si>
  <si>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</si>
  <si>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</si>
  <si>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</si>
  <si>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</si>
  <si>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</si>
  <si>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</si>
  <si>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</si>
  <si>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</si>
  <si>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</si>
  <si>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</si>
  <si>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</si>
  <si>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</si>
  <si>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</si>
  <si>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</si>
  <si>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</si>
  <si>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</si>
  <si>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</si>
  <si>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</si>
  <si>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</si>
  <si>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</si>
  <si>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</si>
  <si>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</si>
  <si>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</si>
  <si>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</si>
  <si>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</si>
  <si>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</si>
  <si>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</si>
  <si>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</si>
  <si>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</si>
  <si>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</si>
  <si>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</si>
  <si>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</si>
  <si>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</si>
  <si>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</si>
  <si>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</si>
  <si>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</si>
  <si>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</si>
  <si>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</si>
  <si>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</si>
  <si>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</si>
  <si>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</si>
  <si>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</si>
  <si>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</si>
  <si>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</si>
  <si>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</si>
  <si>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</si>
  <si>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</si>
  <si>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</si>
  <si>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</si>
  <si>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</si>
  <si>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</si>
  <si>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</si>
  <si>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</si>
  <si>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</si>
  <si>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</si>
  <si>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</si>
  <si>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</si>
  <si>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</si>
  <si>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</si>
  <si>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</si>
  <si>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</si>
  <si>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</si>
  <si>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</si>
  <si>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</si>
  <si>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</si>
  <si>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</si>
  <si>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</si>
  <si>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</si>
  <si>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</si>
  <si>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</si>
  <si>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</si>
  <si>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</si>
  <si>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</si>
  <si>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</si>
  <si>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</si>
  <si>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</si>
  <si>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</si>
  <si>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</si>
  <si>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</si>
  <si>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</si>
  <si>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</si>
  <si>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</si>
  <si>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</si>
  <si>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</si>
  <si>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</si>
  <si>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</si>
  <si>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</si>
  <si>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</si>
  <si>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</si>
  <si>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</si>
  <si>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</si>
  <si>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</si>
  <si>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</si>
  <si>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</si>
  <si>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</si>
  <si>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</si>
  <si>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</si>
  <si>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</si>
  <si>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</si>
  <si>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</si>
  <si>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</si>
  <si>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</si>
  <si>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</si>
  <si>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</si>
  <si>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</si>
  <si>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</si>
  <si>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</si>
  <si>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</si>
  <si>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</si>
  <si>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</si>
  <si>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</si>
  <si>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</si>
  <si>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</si>
  <si>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</si>
  <si>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</si>
  <si>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</si>
  <si>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</si>
  <si>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</si>
  <si>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</si>
  <si>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</si>
  <si>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</si>
  <si>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</si>
  <si>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</si>
  <si>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</si>
  <si>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</si>
  <si>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</si>
  <si>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</si>
  <si>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</si>
  <si>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</si>
  <si>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</si>
  <si>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</si>
  <si>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</si>
  <si>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</si>
  <si>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</si>
  <si>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</si>
  <si>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</si>
  <si>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</si>
  <si>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</si>
  <si>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</si>
  <si>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</si>
  <si>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</si>
  <si>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</si>
  <si>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</si>
  <si>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</si>
  <si>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</si>
  <si>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</si>
  <si>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</si>
  <si>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</si>
  <si>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</si>
  <si>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</si>
  <si>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</si>
  <si>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</si>
  <si>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</si>
  <si>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</si>
  <si>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</si>
  <si>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</si>
  <si>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</si>
  <si>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</si>
  <si>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</si>
  <si>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</si>
  <si>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</si>
  <si>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</si>
  <si>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</si>
  <si>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</si>
  <si>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</si>
  <si>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</si>
  <si>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</si>
  <si>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</si>
  <si>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</si>
  <si>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</si>
  <si>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</si>
  <si>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</si>
  <si>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</si>
  <si>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</si>
  <si>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</si>
  <si>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</si>
  <si>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</si>
  <si>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</si>
  <si>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</si>
  <si>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</si>
  <si>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</si>
  <si>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</si>
  <si>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</si>
  <si>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</si>
  <si>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</si>
  <si>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</si>
  <si>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</si>
  <si>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</si>
  <si>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</si>
  <si>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</si>
  <si>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</si>
  <si>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</si>
  <si>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</si>
  <si>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</si>
  <si>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</si>
  <si>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</si>
  <si>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</si>
  <si>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</si>
  <si>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</si>
  <si>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</si>
  <si>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</si>
  <si>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</si>
  <si>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</si>
  <si>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</si>
  <si>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</si>
  <si>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</si>
  <si>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</si>
  <si>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</si>
  <si>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</si>
  <si>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</si>
  <si>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</si>
  <si>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</si>
  <si>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</si>
  <si>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</si>
  <si>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</si>
  <si>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</si>
  <si>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</si>
  <si>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</si>
  <si>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</si>
  <si>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</si>
  <si>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</si>
  <si>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</si>
  <si>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</si>
  <si>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</si>
  <si>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</si>
  <si>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</si>
  <si>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</si>
  <si>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</si>
  <si>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</si>
  <si>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</si>
  <si>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</si>
  <si>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</si>
  <si>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</si>
  <si>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</si>
  <si>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</si>
  <si>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</si>
  <si>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</si>
  <si>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</si>
  <si>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</si>
  <si>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</si>
  <si>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</si>
  <si>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</si>
  <si>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</si>
  <si>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</si>
  <si>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</si>
  <si>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</si>
  <si>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</si>
  <si>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</si>
  <si>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</si>
  <si>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</si>
  <si>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</si>
  <si>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</si>
  <si>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</si>
  <si>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</si>
  <si>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</si>
  <si>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</si>
  <si>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</si>
  <si>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</si>
  <si>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</si>
  <si>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</si>
  <si>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</si>
  <si>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</si>
  <si>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</si>
  <si>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</si>
  <si>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</si>
  <si>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</si>
  <si>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</si>
  <si>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</si>
  <si>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</si>
  <si>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</si>
  <si>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</si>
  <si>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</si>
  <si>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</si>
  <si>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</si>
  <si>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</si>
  <si>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</si>
  <si>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</si>
  <si>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</si>
  <si>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</si>
  <si>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</si>
  <si>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</si>
  <si>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</si>
  <si>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</si>
  <si>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</si>
  <si>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</si>
  <si>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</si>
  <si>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</si>
  <si>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</si>
  <si>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</si>
  <si>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</si>
  <si>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</si>
  <si>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</si>
  <si>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</si>
  <si>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</si>
  <si>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</si>
  <si>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</si>
  <si>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</si>
  <si>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</si>
  <si>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</si>
  <si>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</si>
  <si>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</si>
  <si>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</si>
  <si>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</si>
  <si>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</si>
  <si>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</si>
  <si>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</si>
  <si>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</si>
  <si>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</si>
  <si>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</si>
  <si>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</si>
  <si>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</si>
  <si>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</si>
  <si>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</si>
  <si>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</si>
  <si>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</si>
  <si>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</si>
  <si>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</si>
  <si>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</si>
  <si>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</si>
  <si>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</si>
  <si>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</si>
  <si>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</si>
  <si>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</si>
  <si>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</si>
  <si>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</si>
  <si>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</si>
  <si>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</si>
  <si>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</si>
  <si>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</si>
  <si>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</si>
  <si>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</si>
  <si>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</si>
  <si>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</si>
  <si>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</si>
  <si>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</si>
  <si>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</si>
  <si>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</si>
  <si>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</si>
  <si>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</si>
  <si>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</si>
  <si>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</si>
  <si>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</si>
  <si>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</si>
  <si>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</si>
  <si>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</si>
  <si>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</si>
  <si>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</si>
  <si>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</si>
  <si>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</si>
  <si>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</si>
  <si>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</si>
  <si>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</si>
  <si>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</si>
  <si>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</si>
  <si>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</si>
  <si>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</si>
  <si>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</si>
  <si>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</si>
  <si>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</si>
  <si>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</si>
  <si>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</si>
  <si>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</si>
  <si>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</si>
  <si>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</si>
  <si>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</si>
  <si>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</si>
  <si>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</si>
  <si>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</si>
  <si>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</si>
  <si>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</si>
  <si>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</si>
  <si>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</si>
  <si>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</si>
  <si>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</si>
  <si>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</si>
  <si>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</si>
  <si>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</si>
  <si>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</si>
  <si>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</si>
  <si>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</si>
  <si>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</si>
  <si>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</si>
  <si>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</si>
  <si>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</si>
  <si>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</si>
  <si>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</si>
  <si>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</si>
  <si>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</si>
  <si>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</si>
  <si>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</si>
  <si>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</si>
  <si>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</si>
  <si>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</si>
  <si>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</si>
  <si>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</si>
  <si>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</si>
  <si>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</si>
  <si>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</si>
  <si>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</si>
  <si>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</si>
  <si>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</si>
  <si>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</si>
  <si>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</si>
  <si>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</si>
  <si>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</si>
  <si>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</si>
  <si>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</si>
  <si>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</si>
  <si>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</si>
  <si>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</si>
  <si>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</si>
  <si>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</si>
  <si>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</si>
  <si>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</si>
  <si>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</si>
  <si>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</si>
  <si>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</si>
  <si>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</si>
  <si>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</si>
  <si>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</si>
  <si>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</si>
  <si>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</si>
  <si>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</si>
  <si>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</si>
  <si>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</si>
  <si>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</si>
  <si>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</si>
  <si>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</si>
  <si>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</si>
  <si>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</si>
  <si>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</si>
  <si>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</si>
  <si>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</si>
  <si>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</si>
  <si>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</si>
  <si>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</si>
  <si>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</si>
  <si>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</si>
  <si>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</si>
  <si>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</si>
  <si>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</si>
  <si>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</si>
  <si>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</si>
  <si>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</si>
  <si>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</si>
  <si>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</si>
  <si>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</si>
  <si>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</si>
  <si>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</si>
  <si>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</si>
  <si>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</si>
  <si>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</si>
  <si>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</si>
  <si>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</si>
  <si>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</si>
  <si>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</si>
  <si>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</si>
  <si>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</si>
  <si>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</si>
  <si>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</si>
  <si>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</si>
  <si>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</si>
  <si>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</si>
  <si>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</si>
  <si>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</si>
  <si>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</si>
  <si>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</si>
  <si>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</si>
  <si>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</si>
  <si>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</si>
  <si>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</si>
  <si>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</si>
  <si>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</si>
  <si>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</si>
  <si>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</si>
  <si>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</si>
  <si>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</si>
  <si>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</si>
  <si>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</si>
  <si>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</si>
  <si>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</si>
  <si>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</si>
  <si>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</si>
  <si>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</si>
  <si>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</si>
  <si>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</si>
  <si>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</si>
  <si>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</si>
  <si>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</si>
  <si>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</si>
  <si>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</si>
  <si>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</si>
  <si>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</si>
  <si>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</si>
  <si>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</si>
  <si>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</si>
  <si>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</si>
  <si>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</si>
  <si>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</si>
  <si>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</si>
  <si>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</si>
  <si>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</si>
  <si>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</si>
  <si>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</si>
  <si>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</si>
  <si>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</si>
  <si>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</si>
  <si>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</si>
  <si>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</si>
  <si>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</si>
  <si>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</si>
  <si>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</si>
  <si>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</si>
  <si>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</si>
  <si>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</si>
  <si>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</si>
  <si>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</si>
  <si>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</si>
  <si>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</si>
  <si>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</si>
  <si>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</si>
  <si>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</si>
  <si>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</si>
  <si>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</si>
  <si>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</si>
  <si>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</si>
  <si>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</si>
  <si>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</si>
  <si>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</si>
  <si>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</si>
  <si>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</si>
  <si>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</si>
  <si>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</si>
  <si>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</si>
  <si>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</si>
  <si>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</si>
  <si>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</si>
  <si>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</si>
  <si>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</si>
  <si>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</si>
  <si>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</si>
  <si>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</si>
  <si>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</si>
  <si>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</si>
  <si>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</si>
  <si>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</si>
  <si>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</si>
  <si>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</si>
  <si>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</si>
  <si>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</si>
  <si>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</si>
  <si>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</si>
  <si>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</si>
  <si>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</si>
  <si>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</si>
  <si>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</si>
  <si>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</si>
  <si>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</si>
  <si>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</si>
  <si>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</si>
  <si>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</si>
  <si>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</si>
  <si>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</si>
  <si>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</si>
  <si>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</si>
  <si>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</si>
  <si>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</si>
  <si>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</si>
  <si>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</si>
  <si>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</si>
  <si>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</si>
  <si>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</si>
  <si>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</si>
  <si>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</si>
  <si>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</si>
  <si>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</si>
  <si>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</si>
  <si>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</si>
  <si>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</si>
  <si>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</si>
  <si>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</si>
  <si>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</si>
  <si>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</si>
  <si>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</si>
  <si>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</si>
  <si>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</si>
  <si>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</si>
  <si>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</si>
  <si>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</si>
  <si>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</si>
  <si>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</si>
  <si>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</si>
  <si>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</si>
  <si>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</si>
  <si>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</si>
  <si>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</si>
  <si>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</si>
  <si>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</si>
  <si>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</si>
  <si>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</si>
  <si>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</si>
  <si>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</si>
  <si>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</si>
  <si>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</si>
  <si>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</si>
  <si>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</si>
  <si>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</si>
  <si>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</si>
  <si>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</si>
  <si>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</si>
  <si>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</si>
  <si>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</si>
  <si>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</si>
  <si>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</si>
  <si>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</si>
  <si>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</si>
  <si>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</si>
  <si>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</si>
  <si>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</si>
  <si>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</si>
  <si>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</si>
  <si>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</si>
  <si>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</si>
  <si>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</si>
  <si>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</si>
  <si>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</si>
  <si>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</si>
  <si>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</si>
  <si>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</si>
  <si>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</si>
  <si>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</si>
  <si>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</si>
  <si>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</si>
  <si>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</si>
  <si>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</si>
  <si>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</si>
  <si>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</si>
  <si>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</si>
  <si>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</si>
  <si>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</si>
  <si>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</si>
  <si>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</si>
  <si>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</si>
  <si>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</si>
  <si>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</si>
  <si>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</si>
  <si>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</si>
  <si>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</si>
  <si>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</si>
  <si>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</si>
  <si>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</si>
  <si>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</si>
  <si>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</si>
  <si>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</si>
  <si>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</si>
  <si>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</si>
  <si>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</si>
  <si>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</si>
  <si>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</si>
  <si>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</si>
  <si>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</si>
  <si>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</si>
  <si>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</si>
  <si>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</si>
  <si>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</si>
  <si>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</si>
  <si>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</si>
  <si>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</si>
  <si>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</si>
  <si>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</si>
  <si>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</si>
  <si>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</si>
  <si>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</si>
  <si>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</si>
  <si>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</si>
  <si>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</si>
  <si>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</si>
  <si>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</si>
  <si>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</si>
  <si>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</si>
  <si>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</si>
  <si>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</si>
  <si>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</si>
  <si>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</si>
  <si>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</si>
  <si>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</si>
  <si>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</si>
  <si>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</si>
  <si>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</si>
  <si>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</si>
  <si>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</si>
  <si>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</si>
  <si>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</si>
  <si>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</si>
  <si>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</si>
  <si>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</si>
  <si>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</si>
  <si>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</si>
  <si>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</si>
  <si>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</si>
  <si>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</si>
  <si>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</si>
  <si>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</si>
  <si>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</si>
  <si>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</si>
  <si>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</si>
  <si>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</si>
  <si>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</si>
  <si>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</si>
  <si>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</si>
  <si>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</si>
  <si>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</si>
  <si>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</si>
  <si>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</si>
  <si>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</si>
  <si>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</si>
  <si>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</si>
  <si>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</si>
  <si>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</si>
  <si>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</si>
  <si>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</si>
  <si>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</si>
  <si>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</si>
  <si>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</si>
  <si>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</si>
  <si>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</si>
  <si>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</si>
  <si>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</si>
  <si>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</si>
  <si>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</si>
  <si>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</si>
  <si>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</si>
  <si>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</si>
  <si>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</si>
  <si>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</si>
  <si>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</si>
  <si>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</si>
  <si>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</si>
  <si>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</si>
  <si>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</si>
  <si>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</si>
  <si>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</si>
  <si>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</si>
  <si>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</si>
  <si>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</si>
  <si>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</si>
  <si>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</si>
  <si>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</si>
  <si>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</si>
  <si>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</si>
  <si>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</si>
  <si>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</si>
  <si>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</si>
  <si>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</si>
  <si>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</si>
  <si>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</si>
  <si>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</si>
  <si>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</si>
  <si>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</si>
  <si>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</si>
  <si>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</si>
  <si>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</si>
  <si>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</si>
  <si>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</si>
  <si>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</si>
  <si>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</si>
  <si>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</si>
  <si>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</si>
  <si>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</si>
  <si>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</si>
  <si>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</si>
  <si>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</si>
  <si>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</si>
  <si>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</si>
  <si>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</si>
  <si>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</si>
  <si>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</si>
  <si>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</si>
  <si>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</si>
  <si>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</si>
  <si>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</si>
  <si>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</si>
  <si>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</si>
  <si>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</si>
  <si>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</si>
  <si>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</si>
  <si>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</si>
  <si>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</si>
  <si>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</si>
  <si>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</si>
  <si>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</si>
  <si>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</si>
  <si>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</si>
  <si>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</si>
  <si>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</si>
  <si>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</si>
  <si>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</si>
  <si>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</si>
  <si>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</si>
  <si>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</si>
  <si>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</si>
  <si>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</si>
  <si>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</si>
  <si>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</si>
  <si>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</si>
  <si>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</si>
  <si>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</si>
  <si>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</si>
  <si>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</si>
  <si>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</si>
  <si>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</si>
  <si>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</si>
  <si>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</si>
  <si>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</si>
  <si>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</si>
  <si>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</si>
  <si>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</si>
  <si>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</si>
  <si>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</si>
  <si>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</si>
  <si>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</si>
  <si>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</si>
  <si>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</si>
  <si>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</si>
  <si>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</si>
  <si>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</si>
  <si>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</si>
  <si>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</si>
  <si>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</si>
  <si>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</si>
  <si>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</si>
  <si>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</si>
  <si>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</si>
  <si>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</si>
  <si>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</si>
  <si>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</si>
  <si>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</si>
  <si>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</si>
  <si>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</si>
  <si>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</si>
  <si>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</si>
  <si>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</si>
  <si>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</si>
  <si>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</si>
  <si>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</si>
  <si>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</si>
  <si>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</si>
  <si>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</si>
  <si>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</si>
  <si>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</si>
  <si>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</si>
  <si>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</si>
  <si>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</si>
  <si>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</si>
  <si>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</si>
  <si>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</si>
  <si>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</si>
  <si>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</si>
  <si>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</si>
  <si>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</si>
  <si>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</si>
  <si>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</si>
  <si>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</si>
  <si>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</si>
  <si>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</si>
  <si>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</si>
  <si>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</si>
  <si>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</si>
  <si>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</si>
  <si>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</si>
  <si>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</si>
  <si>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</si>
  <si>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</si>
  <si>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</si>
  <si>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</si>
  <si>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</si>
  <si>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</si>
  <si>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</si>
  <si>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</si>
  <si>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</si>
  <si>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</si>
  <si>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</si>
  <si>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</si>
  <si>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</si>
  <si>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</si>
  <si>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</si>
  <si>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</si>
  <si>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</si>
  <si>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</si>
  <si>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</si>
  <si>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</si>
  <si>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</si>
  <si>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</si>
  <si>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</si>
  <si>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</si>
  <si>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</si>
  <si>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</si>
  <si>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</si>
  <si>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</si>
  <si>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</si>
  <si>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</si>
  <si>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</si>
  <si>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</si>
  <si>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</si>
  <si>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</si>
  <si>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</si>
  <si>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</si>
  <si>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</si>
  <si>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</si>
  <si>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</si>
  <si>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</si>
  <si>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</si>
  <si>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</si>
  <si>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</si>
  <si>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</si>
  <si>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</si>
  <si>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</si>
  <si>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</si>
  <si>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</si>
  <si>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</si>
  <si>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</si>
  <si>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</si>
  <si>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</si>
  <si>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</si>
  <si>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</si>
  <si>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</si>
  <si>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</si>
  <si>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</si>
  <si>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</si>
  <si>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</si>
  <si>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</si>
  <si>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</si>
  <si>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</si>
  <si>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</si>
  <si>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</si>
  <si>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</si>
  <si>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</si>
  <si>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</si>
  <si>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</si>
  <si>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</si>
  <si>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</si>
  <si>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</si>
  <si>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</si>
  <si>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</si>
  <si>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</si>
  <si>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</si>
  <si>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</si>
  <si>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</si>
  <si>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</si>
  <si>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</si>
  <si>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</si>
  <si>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</si>
  <si>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</si>
  <si>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</si>
  <si>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</si>
  <si>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</si>
  <si>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</si>
  <si>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</si>
  <si>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</si>
  <si>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</si>
  <si>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</si>
  <si>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</si>
  <si>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</si>
  <si>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</si>
  <si>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</si>
  <si>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</si>
  <si>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</si>
  <si>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</si>
  <si>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</si>
  <si>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</si>
  <si>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</si>
  <si>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</si>
  <si>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</si>
  <si>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</si>
  <si>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</si>
  <si>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</si>
  <si>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</si>
  <si>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</si>
  <si>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</si>
  <si>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</si>
  <si>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</si>
  <si>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</si>
  <si>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</si>
  <si>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</si>
  <si>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</si>
  <si>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</si>
  <si>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</si>
  <si>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</si>
  <si>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</si>
  <si>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</si>
  <si>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</si>
  <si>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</si>
  <si>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</si>
  <si>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</si>
  <si>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</si>
  <si>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</si>
  <si>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</si>
  <si>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</si>
  <si>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</si>
  <si>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</si>
  <si>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</si>
  <si>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</si>
  <si>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</si>
  <si>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</si>
  <si>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</si>
  <si>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</si>
  <si>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</si>
  <si>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</si>
  <si>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</si>
  <si>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</si>
  <si>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</si>
  <si>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</si>
  <si>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</si>
  <si>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</si>
  <si>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</si>
  <si>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</si>
  <si>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</si>
  <si>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</si>
  <si>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</si>
  <si>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</si>
  <si>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</si>
  <si>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</si>
  <si>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</si>
  <si>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</si>
  <si>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</si>
  <si>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</si>
  <si>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</si>
  <si>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</si>
  <si>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</si>
  <si>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</si>
  <si>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</si>
  <si>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</si>
  <si>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</si>
  <si>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</si>
  <si>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</si>
  <si>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</si>
  <si>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</si>
  <si>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</si>
  <si>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</si>
  <si>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</si>
  <si>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</si>
  <si>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</si>
  <si>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</si>
  <si>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</si>
  <si>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</si>
  <si>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</si>
  <si>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</si>
  <si>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</si>
  <si>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</si>
  <si>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</si>
  <si>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</si>
  <si>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</si>
  <si>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</si>
  <si>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</si>
  <si>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</si>
  <si>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</si>
  <si>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</si>
  <si>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</si>
  <si>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</si>
  <si>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</si>
  <si>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</si>
  <si>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</si>
  <si>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</si>
  <si>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</si>
  <si>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</si>
  <si>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</si>
  <si>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</si>
  <si>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</si>
  <si>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</si>
  <si>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</si>
  <si>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</si>
  <si>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</si>
  <si>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</si>
  <si>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</si>
  <si>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</si>
  <si>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</si>
  <si>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</si>
  <si>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</si>
  <si>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</si>
  <si>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</si>
  <si>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</si>
  <si>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</si>
  <si>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</si>
  <si>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</si>
  <si>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</si>
  <si>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</si>
  <si>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</si>
  <si>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</si>
  <si>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</si>
  <si>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</si>
  <si>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</si>
  <si>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</si>
  <si>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</si>
  <si>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</si>
  <si>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</si>
  <si>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</si>
  <si>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</si>
  <si>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</si>
  <si>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</si>
  <si>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</si>
  <si>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</si>
  <si>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</si>
  <si>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</si>
  <si>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</si>
  <si>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</si>
  <si>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</si>
  <si>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</si>
  <si>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</si>
  <si>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</si>
  <si>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</si>
  <si>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</si>
  <si>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</si>
  <si>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</si>
  <si>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</si>
  <si>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</si>
  <si>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</si>
  <si>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</si>
  <si>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</si>
  <si>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</si>
  <si>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</si>
  <si>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</si>
  <si>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</si>
  <si>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</si>
  <si>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</si>
  <si>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</si>
  <si>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</si>
  <si>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</si>
  <si>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</si>
  <si>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</si>
  <si>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</si>
  <si>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</si>
  <si>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</si>
  <si>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</si>
  <si>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</si>
  <si>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</si>
  <si>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</si>
  <si>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</si>
  <si>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</si>
  <si>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</si>
  <si>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</si>
  <si>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</si>
  <si>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</si>
  <si>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</si>
  <si>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</si>
  <si>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</si>
  <si>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</si>
  <si>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</si>
  <si>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</si>
  <si>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</si>
  <si>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</si>
  <si>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</si>
  <si>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</si>
  <si>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</si>
  <si>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</si>
  <si>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</si>
  <si>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</si>
  <si>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</si>
  <si>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</si>
  <si>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</si>
  <si>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</si>
  <si>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</si>
  <si>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</si>
  <si>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</si>
  <si>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</si>
  <si>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</si>
  <si>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</si>
  <si>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</si>
  <si>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</si>
  <si>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</si>
  <si>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</si>
  <si>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</si>
  <si>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</si>
  <si>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</si>
  <si>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</si>
  <si>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</si>
  <si>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</si>
  <si>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</si>
  <si>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</si>
  <si>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</si>
  <si>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</si>
  <si>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</si>
  <si>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</si>
  <si>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</si>
  <si>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</si>
  <si>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</si>
  <si>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</si>
  <si>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</si>
  <si>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</si>
  <si>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</si>
  <si>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</si>
  <si>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</si>
  <si>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</si>
  <si>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</si>
  <si>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</si>
  <si>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</si>
  <si>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</si>
  <si>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</si>
  <si>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</si>
  <si>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</si>
  <si>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</si>
  <si>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</si>
  <si>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</si>
  <si>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</si>
  <si>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</si>
  <si>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</si>
  <si>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</si>
  <si>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</si>
  <si>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</si>
  <si>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</si>
  <si>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</si>
  <si>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</si>
  <si>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</si>
  <si>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</si>
  <si>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</si>
  <si>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</si>
  <si>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</si>
  <si>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</si>
  <si>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</si>
  <si>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</si>
  <si>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</si>
  <si>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</si>
  <si>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</si>
  <si>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</si>
  <si>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</si>
  <si>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</si>
  <si>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</si>
  <si>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</si>
  <si>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</si>
  <si>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</si>
  <si>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</si>
  <si>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</si>
  <si>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</si>
  <si>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</si>
  <si>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</si>
  <si>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</si>
  <si>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</si>
  <si>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</si>
  <si>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</si>
  <si>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</si>
  <si>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</si>
  <si>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</si>
  <si>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</si>
  <si>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</si>
  <si>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</si>
  <si>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</si>
  <si>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</si>
  <si>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</si>
  <si>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</si>
  <si>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</si>
  <si>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</si>
  <si>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</si>
  <si>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</si>
  <si>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</si>
  <si>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</si>
  <si>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</si>
  <si>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</si>
  <si>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</si>
  <si>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</si>
  <si>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</si>
  <si>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</si>
  <si>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</si>
  <si>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</si>
  <si>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</si>
  <si>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</si>
  <si>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</si>
  <si>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</si>
  <si>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</si>
  <si>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</si>
  <si>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</si>
  <si>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</si>
  <si>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</si>
  <si>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</si>
  <si>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</si>
  <si>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</si>
  <si>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</si>
  <si>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</si>
  <si>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</si>
  <si>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</si>
  <si>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</si>
  <si>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</si>
  <si>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</si>
  <si>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</si>
  <si>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</si>
  <si>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</si>
  <si>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</si>
  <si>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</si>
  <si>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</si>
  <si>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</si>
  <si>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</si>
  <si>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</si>
  <si>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</si>
  <si>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</si>
  <si>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</si>
  <si>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</si>
  <si>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</si>
  <si>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</si>
  <si>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</si>
  <si>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</si>
  <si>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</si>
  <si>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</si>
  <si>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</si>
  <si>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</si>
  <si>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</si>
  <si>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</si>
  <si>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</si>
  <si>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</si>
  <si>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</si>
  <si>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</si>
  <si>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</si>
  <si>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</si>
  <si>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</si>
  <si>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</si>
  <si>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</si>
  <si>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</si>
  <si>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</si>
  <si>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</si>
  <si>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</si>
  <si>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</si>
  <si>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</si>
  <si>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</si>
  <si>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</si>
  <si>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</si>
  <si>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</si>
  <si>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</si>
  <si>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</si>
  <si>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</si>
  <si>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</si>
  <si>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</si>
  <si>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</si>
  <si>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</si>
  <si>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</si>
  <si>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</si>
  <si>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</si>
  <si>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</si>
  <si>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</si>
  <si>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</si>
  <si>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</si>
  <si>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</si>
  <si>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</si>
  <si>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</si>
  <si>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</si>
  <si>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</si>
  <si>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</si>
  <si>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</si>
  <si>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</si>
  <si>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</si>
  <si>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</si>
  <si>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</si>
  <si>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</si>
  <si>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</si>
  <si>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</si>
  <si>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</si>
  <si>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</si>
  <si>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</si>
  <si>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</si>
  <si>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</si>
  <si>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</si>
  <si>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</si>
  <si>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</si>
  <si>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</si>
  <si>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</si>
  <si>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</si>
  <si>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</si>
  <si>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</si>
  <si>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</si>
  <si>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</si>
  <si>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</si>
  <si>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</si>
  <si>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</si>
  <si>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</si>
  <si>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</si>
  <si>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</si>
  <si>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</si>
  <si>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</si>
  <si>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</si>
  <si>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</si>
  <si>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</si>
  <si>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</si>
  <si>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</si>
  <si>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</si>
  <si>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</si>
  <si>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</si>
  <si>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</si>
  <si>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</si>
  <si>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</si>
  <si>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</si>
  <si>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</si>
  <si>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</si>
  <si>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</si>
  <si>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</si>
  <si>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</si>
  <si>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</si>
  <si>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</si>
  <si>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</si>
  <si>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</si>
  <si>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</si>
  <si>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</si>
  <si>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</si>
  <si>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</si>
  <si>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</si>
  <si>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</si>
  <si>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</si>
  <si>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</si>
  <si>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</si>
  <si>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</si>
  <si>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</si>
  <si>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</si>
  <si>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</si>
  <si>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</si>
  <si>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</si>
  <si>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</si>
  <si>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</si>
  <si>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</si>
  <si>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</si>
  <si>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</si>
  <si>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</si>
  <si>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</si>
  <si>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</si>
  <si>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</si>
  <si>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</si>
  <si>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</si>
  <si>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</si>
  <si>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</si>
  <si>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</si>
  <si>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</si>
  <si>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</si>
  <si>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</si>
  <si>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</si>
  <si>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</si>
  <si>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</si>
  <si>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</si>
  <si>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</si>
  <si>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</si>
  <si>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</si>
  <si>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</si>
  <si>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</si>
  <si>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</si>
  <si>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</si>
  <si>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</si>
  <si>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</si>
  <si>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</si>
  <si>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</si>
  <si>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</si>
  <si>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</si>
  <si>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</si>
  <si>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</si>
  <si>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</si>
  <si>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</si>
  <si>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</si>
  <si>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</si>
  <si>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</si>
  <si>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</si>
  <si>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</si>
  <si>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</si>
  <si>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</si>
  <si>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</si>
  <si>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</si>
  <si>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</si>
  <si>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</si>
  <si>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</si>
  <si>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</si>
  <si>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</si>
  <si>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</si>
  <si>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</si>
  <si>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</si>
  <si>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</si>
  <si>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</si>
  <si>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</si>
  <si>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</si>
  <si>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</si>
  <si>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</si>
  <si>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</si>
  <si>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</si>
  <si>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</si>
  <si>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</si>
  <si>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</si>
  <si>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</si>
  <si>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</si>
  <si>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</si>
  <si>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</si>
  <si>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</si>
  <si>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</si>
  <si>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</si>
  <si>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</si>
  <si>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</si>
  <si>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</si>
  <si>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</si>
  <si>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</si>
  <si>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</si>
  <si>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</si>
  <si>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</si>
  <si>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</si>
  <si>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</si>
  <si>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</si>
  <si>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</si>
  <si>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</si>
  <si>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</si>
  <si>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</si>
  <si>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</si>
  <si>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</si>
  <si>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</si>
  <si>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</si>
  <si>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</si>
  <si>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</si>
  <si>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</si>
  <si>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</si>
  <si>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</si>
  <si>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</si>
  <si>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</si>
  <si>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</si>
  <si>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</si>
  <si>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</si>
  <si>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</si>
  <si>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</si>
  <si>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</si>
  <si>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</si>
  <si>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</si>
  <si>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</si>
  <si>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</si>
  <si>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</si>
  <si>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</si>
  <si>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</si>
  <si>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</si>
  <si>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</si>
  <si>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</si>
  <si>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</si>
  <si>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</si>
  <si>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</si>
  <si>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</si>
  <si>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</si>
  <si>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</si>
  <si>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</si>
  <si>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</si>
  <si>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</si>
  <si>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</si>
  <si>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</si>
  <si>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</si>
  <si>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</si>
  <si>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</si>
  <si>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</si>
  <si>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</si>
  <si>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</si>
  <si>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</si>
  <si>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</si>
  <si>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</si>
  <si>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</si>
  <si>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</si>
  <si>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</si>
  <si>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</si>
  <si>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</si>
  <si>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</si>
  <si>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</si>
  <si>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</si>
  <si>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</si>
  <si>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</si>
  <si>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</si>
  <si>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</si>
  <si>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</si>
  <si>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</si>
  <si>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</si>
  <si>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</si>
  <si>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</si>
  <si>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</si>
  <si>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</si>
  <si>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</si>
  <si>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</si>
  <si>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</si>
  <si>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</si>
  <si>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</si>
  <si>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</si>
  <si>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</si>
  <si>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</si>
  <si>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</si>
  <si>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</si>
  <si>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</si>
  <si>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</si>
  <si>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</si>
  <si>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</si>
  <si>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</si>
  <si>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</si>
  <si>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</si>
  <si>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</si>
  <si>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</si>
  <si>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</si>
  <si>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</si>
  <si>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</si>
  <si>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</si>
  <si>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</si>
  <si>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</si>
  <si>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</si>
  <si>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</si>
  <si>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</si>
  <si>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</si>
  <si>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</si>
  <si>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</si>
  <si>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</si>
  <si>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</si>
  <si>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</si>
  <si>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</si>
  <si>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</si>
  <si>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</si>
  <si>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</si>
  <si>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</si>
  <si>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</si>
  <si>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</si>
  <si>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</si>
  <si>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</si>
  <si>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</si>
  <si>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</si>
  <si>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</si>
  <si>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</si>
  <si>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</si>
  <si>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</si>
  <si>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</si>
  <si>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</si>
  <si>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</si>
  <si>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</si>
  <si>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</si>
  <si>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</si>
  <si>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</si>
  <si>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</si>
  <si>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</si>
  <si>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</si>
  <si>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</si>
  <si>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</si>
  <si>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</si>
  <si>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</si>
  <si>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</si>
  <si>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</si>
  <si>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</si>
  <si>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</si>
  <si>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</si>
  <si>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</si>
  <si>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</si>
  <si>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</si>
  <si>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</si>
  <si>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</si>
  <si>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</si>
  <si>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</si>
  <si>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</si>
  <si>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</si>
  <si>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</si>
  <si>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</si>
  <si>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</si>
  <si>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</si>
  <si>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</si>
  <si>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</si>
  <si>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</si>
  <si>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</si>
  <si>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</si>
  <si>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</si>
  <si>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</si>
  <si>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</si>
  <si>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</si>
  <si>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</si>
  <si>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</si>
  <si>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</si>
  <si>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</si>
  <si>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</si>
  <si>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</si>
  <si>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</si>
  <si>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</si>
  <si>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</si>
  <si>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</si>
  <si>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</si>
  <si>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</si>
  <si>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</si>
  <si>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</si>
  <si>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</si>
  <si>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</si>
  <si>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</si>
  <si>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</si>
  <si>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</si>
  <si>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</si>
  <si>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</si>
  <si>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</si>
  <si>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</si>
  <si>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</si>
  <si>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</si>
  <si>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</si>
  <si>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</si>
  <si>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</si>
  <si>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</si>
  <si>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</si>
  <si>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</si>
  <si>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</si>
  <si>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</si>
  <si>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</si>
  <si>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</si>
  <si>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</si>
  <si>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</si>
  <si>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</si>
  <si>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</si>
  <si>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</si>
  <si>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</si>
  <si>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</si>
  <si>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</si>
  <si>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</si>
  <si>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</si>
  <si>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</si>
  <si>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</si>
  <si>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</si>
  <si>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</si>
  <si>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</si>
  <si>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</si>
  <si>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</si>
  <si>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</si>
  <si>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</si>
  <si>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</si>
  <si>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</si>
  <si>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</si>
  <si>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</si>
  <si>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</si>
  <si>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</si>
  <si>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</si>
  <si>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</si>
  <si>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</si>
  <si>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</si>
  <si>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</si>
  <si>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</si>
  <si>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</si>
  <si>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</si>
  <si>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</si>
  <si>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</si>
  <si>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</si>
  <si>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</si>
  <si>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</si>
  <si>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</si>
  <si>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</si>
  <si>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</si>
  <si>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</si>
  <si>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</si>
  <si>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</si>
  <si>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</si>
  <si>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</si>
  <si>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</si>
  <si>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</si>
  <si>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</si>
  <si>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</si>
  <si>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</si>
  <si>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</si>
  <si>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</si>
  <si>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</si>
  <si>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</si>
  <si>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</si>
  <si>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</si>
  <si>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</si>
  <si>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</si>
  <si>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</si>
  <si>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</si>
  <si>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</si>
  <si>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</si>
  <si>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</si>
  <si>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</si>
  <si>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</si>
  <si>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</si>
  <si>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</si>
  <si>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</si>
  <si>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</si>
  <si>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</si>
  <si>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</si>
  <si>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</si>
  <si>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</si>
  <si>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</si>
  <si>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</si>
  <si>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</si>
  <si>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</si>
  <si>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</si>
  <si>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</si>
  <si>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</si>
  <si>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</si>
  <si>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</si>
  <si>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</si>
  <si>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</si>
  <si>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</si>
  <si>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</si>
  <si>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</si>
  <si>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</si>
  <si>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</si>
  <si>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</si>
  <si>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</si>
  <si>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</si>
  <si>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</si>
  <si>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</si>
  <si>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</si>
  <si>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</si>
  <si>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</si>
  <si>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</si>
  <si>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</si>
  <si>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</si>
  <si>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</si>
  <si>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</si>
  <si>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</si>
  <si>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</si>
  <si>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</si>
  <si>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</si>
  <si>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</si>
  <si>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</si>
  <si>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</si>
  <si>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</si>
  <si>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</si>
  <si>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</si>
  <si>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</si>
  <si>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</si>
  <si>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</si>
  <si>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</si>
  <si>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</si>
  <si>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</si>
  <si>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</si>
  <si>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</si>
  <si>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</si>
  <si>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</si>
  <si>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</si>
  <si>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</si>
  <si>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</si>
  <si>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</si>
  <si>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</si>
  <si>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</si>
  <si>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</si>
  <si>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</si>
  <si>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</si>
  <si>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</si>
  <si>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</si>
  <si>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</si>
  <si>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</si>
  <si>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</si>
  <si>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</si>
  <si>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</si>
  <si>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</si>
  <si>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</si>
  <si>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</si>
  <si>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</si>
  <si>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</si>
  <si>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</si>
  <si>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</si>
  <si>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</si>
  <si>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</si>
  <si>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</si>
  <si>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</si>
  <si>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</si>
  <si>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</si>
  <si>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</si>
  <si>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</si>
  <si>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</si>
  <si>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</si>
  <si>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</si>
  <si>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</si>
  <si>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</si>
  <si>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</si>
  <si>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</si>
  <si>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</si>
  <si>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</si>
  <si>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</si>
  <si>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</si>
  <si>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</si>
  <si>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</si>
  <si>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</si>
  <si>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</si>
  <si>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</si>
  <si>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</si>
  <si>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</si>
  <si>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</si>
  <si>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</si>
  <si>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</si>
  <si>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</si>
  <si>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</si>
  <si>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</si>
  <si>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</si>
  <si>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</si>
  <si>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</si>
  <si>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</si>
  <si>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</si>
  <si>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</si>
  <si>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</si>
  <si>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</si>
  <si>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</si>
  <si>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</si>
  <si>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</si>
  <si>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</si>
  <si>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</si>
  <si>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</si>
  <si>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</si>
  <si>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</si>
  <si>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</si>
  <si>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</si>
  <si>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</si>
  <si>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</si>
  <si>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</si>
  <si>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</si>
  <si>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</si>
  <si>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</si>
  <si>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</si>
  <si>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</si>
  <si>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</si>
  <si>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</si>
  <si>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</si>
  <si>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</si>
  <si>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</si>
  <si>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</si>
  <si>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</si>
  <si>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</si>
  <si>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</si>
  <si>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</si>
  <si>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</si>
  <si>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</si>
  <si>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</si>
  <si>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</si>
  <si>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</si>
  <si>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</si>
  <si>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</si>
  <si>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</si>
  <si>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</si>
  <si>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</si>
  <si>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</si>
  <si>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</si>
  <si>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</si>
  <si>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</si>
  <si>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</si>
  <si>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</si>
  <si>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</si>
  <si>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</si>
  <si>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</si>
  <si>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</si>
  <si>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</si>
  <si>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</si>
  <si>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</si>
  <si>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</si>
  <si>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</si>
  <si>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</si>
  <si>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</si>
  <si>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</si>
  <si>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</si>
  <si>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</si>
  <si>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</si>
  <si>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</si>
  <si>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</si>
  <si>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</si>
  <si>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</si>
  <si>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</si>
  <si>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</si>
  <si>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</si>
  <si>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</si>
  <si>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</si>
  <si>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</si>
  <si>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</si>
  <si>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</si>
  <si>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</si>
  <si>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</si>
  <si>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</si>
  <si>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</si>
  <si>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</si>
  <si>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</si>
  <si>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</si>
  <si>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</si>
  <si>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</si>
  <si>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</si>
  <si>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</si>
  <si>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</si>
  <si>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</si>
  <si>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</si>
  <si>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</si>
  <si>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</si>
  <si>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</si>
  <si>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</si>
  <si>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</si>
  <si>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</si>
  <si>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</si>
  <si>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</si>
  <si>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</si>
  <si>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</si>
  <si>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</si>
  <si>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</si>
  <si>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</si>
  <si>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</si>
  <si>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</si>
  <si>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</si>
  <si>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</si>
  <si>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</si>
  <si>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</si>
  <si>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</si>
  <si>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</si>
  <si>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</si>
  <si>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</si>
  <si>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</si>
  <si>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</si>
  <si>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</si>
  <si>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</si>
  <si>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</si>
  <si>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</si>
  <si>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</si>
  <si>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</si>
  <si>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</si>
  <si>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</si>
  <si>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</si>
  <si>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</si>
  <si>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</si>
  <si>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</si>
  <si>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</si>
  <si>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</si>
  <si>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</si>
  <si>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</si>
  <si>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</si>
  <si>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</si>
  <si>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</si>
  <si>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</si>
  <si>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</si>
  <si>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</si>
  <si>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</si>
  <si>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</si>
  <si>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</si>
  <si>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</si>
  <si>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</si>
  <si>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</si>
  <si>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</si>
  <si>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</si>
  <si>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</si>
  <si>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</si>
  <si>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</si>
  <si>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</si>
  <si>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</si>
  <si>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</si>
  <si>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</si>
  <si>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</si>
  <si>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</si>
  <si>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</si>
  <si>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</si>
  <si>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</si>
  <si>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</si>
  <si>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</si>
  <si>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</si>
  <si>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</si>
  <si>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</si>
  <si>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</si>
  <si>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</si>
  <si>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</si>
  <si>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</si>
  <si>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</si>
  <si>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</si>
  <si>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</si>
  <si>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</si>
  <si>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</si>
  <si>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</si>
  <si>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</si>
  <si>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</si>
  <si>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</si>
  <si>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</si>
  <si>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</si>
  <si>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</si>
  <si>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</si>
  <si>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</si>
  <si>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</si>
  <si>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</si>
  <si>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</si>
  <si>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</si>
  <si>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</si>
  <si>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</si>
  <si>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</si>
  <si>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</si>
  <si>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</si>
  <si>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</si>
  <si>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</si>
  <si>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</si>
  <si>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</si>
  <si>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</si>
  <si>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</si>
  <si>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</si>
  <si>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</si>
  <si>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</si>
  <si>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</si>
  <si>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</si>
  <si>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</si>
  <si>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</si>
  <si>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</si>
  <si>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</si>
  <si>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</si>
  <si>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</si>
  <si>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</si>
  <si>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</si>
  <si>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</si>
  <si>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</si>
  <si>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</si>
  <si>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</si>
  <si>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</si>
  <si>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</si>
  <si>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</si>
  <si>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</si>
  <si>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</si>
  <si>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</si>
  <si>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</si>
  <si>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</si>
  <si>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</si>
  <si>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</si>
  <si>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</si>
  <si>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</si>
  <si>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</si>
  <si>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</si>
  <si>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</si>
  <si>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</si>
  <si>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</si>
  <si>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</si>
  <si>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</si>
  <si>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</si>
  <si>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</si>
  <si>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</si>
  <si>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</si>
  <si>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</si>
  <si>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</si>
  <si>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</si>
  <si>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</si>
  <si>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</si>
  <si>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</si>
  <si>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</si>
  <si>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</si>
  <si>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</si>
  <si>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</si>
  <si>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</si>
  <si>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</si>
  <si>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</si>
  <si>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</si>
  <si>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</si>
  <si>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</si>
  <si>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</si>
  <si>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</si>
  <si>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</si>
  <si>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</si>
  <si>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</si>
  <si>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</si>
  <si>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</si>
  <si>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</si>
  <si>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</si>
  <si>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</si>
  <si>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</si>
  <si>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</si>
  <si>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</si>
  <si>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</si>
  <si>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</si>
  <si>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</si>
  <si>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</si>
  <si>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</si>
  <si>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</si>
  <si>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</si>
  <si>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</si>
  <si>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</si>
  <si>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</si>
  <si>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</si>
  <si>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</si>
  <si>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</si>
  <si>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</si>
  <si>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</si>
  <si>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</si>
  <si>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</si>
  <si>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</si>
  <si>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</si>
  <si>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</si>
  <si>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</si>
  <si>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</si>
  <si>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</si>
  <si>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</si>
  <si>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</si>
  <si>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</si>
  <si>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</si>
  <si>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</si>
  <si>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</si>
  <si>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</si>
  <si>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</si>
  <si>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</si>
  <si>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</si>
  <si>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</si>
  <si>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</si>
  <si>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</si>
  <si>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</si>
  <si>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</si>
  <si>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</si>
  <si>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</si>
  <si>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</si>
  <si>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</si>
  <si>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</si>
  <si>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</si>
  <si>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</si>
  <si>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</si>
  <si>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</si>
  <si>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</si>
  <si>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</si>
  <si>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</si>
  <si>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</si>
  <si>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</si>
  <si>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</si>
  <si>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</si>
  <si>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</si>
  <si>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</si>
  <si>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</si>
  <si>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</si>
  <si>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</si>
  <si>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</si>
  <si>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</si>
  <si>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</si>
  <si>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</si>
  <si>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</si>
  <si>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</si>
  <si>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</si>
  <si>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</si>
  <si>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</si>
  <si>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</si>
  <si>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</si>
  <si>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</si>
  <si>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</si>
  <si>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</si>
  <si>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</si>
  <si>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</si>
  <si>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</si>
  <si>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</si>
  <si>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</si>
  <si>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</si>
  <si>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</si>
  <si>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</si>
  <si>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</si>
  <si>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</si>
  <si>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</si>
  <si>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</si>
  <si>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</si>
  <si>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</si>
  <si>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</si>
  <si>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</si>
  <si>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</si>
  <si>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</si>
  <si>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</si>
  <si>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</si>
  <si>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</si>
  <si>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</si>
  <si>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</si>
  <si>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</si>
  <si>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</si>
  <si>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</si>
  <si>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</si>
  <si>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</si>
  <si>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</si>
  <si>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</si>
  <si>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</si>
  <si>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</si>
  <si>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</si>
  <si>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</si>
  <si>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</si>
  <si>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</si>
  <si>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</si>
  <si>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</si>
  <si>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</si>
  <si>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</si>
  <si>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</si>
  <si>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</si>
  <si>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</si>
  <si>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</si>
  <si>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</si>
  <si>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</si>
  <si>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</si>
  <si>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</si>
  <si>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</si>
  <si>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</si>
  <si>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</si>
  <si>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</si>
  <si>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</si>
  <si>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</si>
  <si>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</si>
  <si>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</si>
  <si>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</si>
  <si>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</si>
  <si>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</si>
  <si>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</si>
  <si>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</si>
  <si>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</si>
  <si>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</si>
  <si>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</si>
  <si>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</si>
  <si>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</si>
  <si>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</si>
  <si>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</si>
  <si>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</si>
  <si>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</si>
  <si>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</si>
  <si>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</si>
  <si>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</si>
  <si>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</si>
  <si>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</si>
  <si>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</si>
  <si>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</si>
  <si>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</si>
  <si>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</si>
  <si>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</si>
  <si>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</si>
  <si>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</si>
  <si>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</si>
  <si>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</si>
  <si>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</si>
  <si>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</si>
  <si>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</si>
  <si>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</si>
  <si>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</si>
  <si>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</si>
  <si>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</si>
  <si>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</si>
  <si>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</si>
  <si>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</si>
  <si>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</si>
  <si>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</si>
  <si>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</si>
  <si>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</si>
  <si>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</si>
  <si>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</si>
  <si>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</si>
  <si>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</si>
  <si>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</si>
  <si>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</si>
  <si>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</si>
  <si>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</si>
  <si>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</si>
  <si>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</si>
  <si>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</si>
  <si>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</si>
  <si>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</si>
  <si>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</si>
  <si>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</si>
  <si>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</si>
  <si>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</si>
  <si>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</si>
  <si>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</si>
  <si>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</si>
  <si>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</si>
  <si>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</si>
  <si>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</si>
  <si>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</si>
  <si>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</si>
  <si>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</si>
  <si>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</si>
  <si>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</si>
  <si>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</si>
  <si>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</si>
  <si>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</si>
  <si>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</si>
  <si>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</si>
  <si>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</si>
  <si>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</si>
  <si>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</si>
  <si>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</si>
  <si>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</si>
  <si>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</si>
  <si>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</si>
  <si>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</si>
  <si>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</si>
  <si>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</si>
  <si>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</si>
  <si>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</si>
  <si>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</si>
  <si>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</si>
  <si>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</si>
  <si>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</si>
  <si>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</si>
  <si>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</si>
  <si>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</si>
  <si>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</si>
  <si>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</si>
  <si>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</si>
  <si>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</si>
  <si>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</si>
  <si>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</si>
  <si>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</si>
  <si>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</si>
  <si>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</si>
  <si>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</si>
  <si>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</si>
  <si>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</si>
  <si>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</si>
  <si>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</si>
  <si>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</si>
  <si>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</si>
  <si>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</si>
  <si>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</si>
  <si>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</si>
  <si>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</si>
  <si>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</si>
  <si>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</si>
  <si>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</si>
  <si>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</si>
  <si>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</si>
  <si>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</si>
  <si>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</si>
  <si>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</si>
  <si>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</si>
  <si>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</si>
  <si>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</si>
  <si>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</si>
  <si>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</si>
  <si>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</si>
  <si>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</si>
  <si>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</si>
  <si>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</si>
  <si>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</si>
  <si>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</si>
  <si>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</si>
  <si>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</si>
  <si>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</si>
  <si>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</si>
  <si>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</si>
  <si>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</si>
  <si>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</si>
  <si>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</si>
  <si>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</si>
  <si>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</si>
  <si>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</si>
  <si>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</si>
  <si>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</si>
  <si>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</si>
  <si>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</si>
  <si>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</si>
  <si>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</si>
  <si>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</si>
  <si>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</si>
  <si>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</si>
  <si>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</si>
  <si>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</si>
  <si>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</si>
  <si>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</si>
  <si>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</si>
  <si>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</si>
  <si>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</si>
  <si>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</si>
  <si>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</si>
  <si>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</si>
  <si>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</si>
  <si>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</si>
  <si>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</si>
  <si>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</si>
  <si>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</si>
  <si>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</si>
  <si>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</si>
  <si>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</si>
  <si>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</si>
  <si>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</si>
  <si>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</si>
  <si>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</si>
  <si>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</si>
  <si>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</si>
  <si>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</si>
  <si>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</si>
  <si>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</si>
  <si>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</si>
  <si>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</si>
  <si>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</si>
  <si>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</si>
  <si>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</si>
  <si>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</si>
  <si>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</si>
  <si>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</si>
  <si>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</si>
  <si>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</si>
  <si>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</si>
  <si>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</si>
  <si>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</si>
  <si>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</si>
  <si>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</si>
  <si>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</si>
  <si>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</si>
  <si>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</si>
  <si>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</si>
  <si>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</si>
  <si>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</si>
  <si>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</si>
  <si>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</si>
  <si>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</si>
  <si>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</si>
  <si>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</si>
  <si>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</si>
  <si>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</si>
  <si>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</si>
  <si>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</si>
  <si>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</si>
  <si>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</si>
  <si>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</si>
  <si>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</si>
  <si>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</si>
  <si>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</si>
  <si>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</si>
  <si>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</si>
  <si>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</si>
  <si>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</si>
  <si>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</si>
  <si>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</si>
  <si>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</si>
  <si>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</si>
  <si>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</si>
  <si>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</si>
  <si>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</si>
  <si>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</si>
  <si>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</si>
  <si>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</si>
  <si>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</si>
  <si>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</si>
  <si>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</si>
  <si>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</si>
  <si>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</si>
  <si>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</si>
  <si>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</si>
  <si>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</si>
  <si>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</si>
  <si>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</si>
  <si>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</si>
  <si>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</si>
  <si>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</si>
  <si>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</si>
  <si>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</si>
  <si>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</si>
  <si>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</si>
  <si>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</si>
  <si>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</si>
  <si>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</si>
  <si>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</si>
  <si>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</si>
  <si>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</si>
  <si>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</si>
  <si>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</si>
  <si>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</si>
  <si>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</si>
  <si>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</si>
  <si>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</si>
  <si>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</si>
  <si>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</si>
  <si>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</si>
  <si>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</si>
  <si>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</si>
  <si>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</si>
  <si>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</si>
  <si>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</si>
  <si>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</si>
  <si>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</si>
  <si>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</si>
  <si>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</si>
  <si>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</si>
  <si>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</si>
  <si>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</si>
  <si>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</si>
  <si>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</si>
  <si>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</si>
  <si>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</si>
  <si>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</si>
  <si>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</si>
  <si>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</si>
  <si>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</si>
  <si>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</si>
  <si>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</si>
  <si>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</si>
  <si>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</si>
  <si>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</si>
  <si>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</si>
  <si>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</si>
  <si>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</si>
  <si>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</si>
  <si>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</si>
  <si>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</si>
  <si>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</si>
  <si>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</si>
  <si>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</si>
  <si>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</si>
  <si>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</si>
  <si>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</si>
  <si>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</si>
  <si>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</si>
  <si>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</si>
  <si>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</si>
  <si>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</si>
  <si>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</si>
  <si>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</si>
  <si>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</si>
  <si>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</si>
  <si>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</si>
  <si>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</si>
  <si>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</si>
  <si>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</si>
  <si>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</si>
  <si>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</si>
  <si>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</si>
  <si>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</si>
  <si>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</si>
  <si>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</si>
  <si>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</si>
  <si>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</si>
  <si>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</si>
  <si>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</si>
  <si>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</si>
  <si>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</si>
  <si>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</si>
  <si>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</si>
  <si>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</si>
  <si>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</si>
  <si>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</si>
  <si>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</si>
  <si>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</si>
  <si>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</si>
  <si>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</si>
  <si>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</si>
  <si>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</si>
  <si>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</si>
  <si>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</si>
  <si>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</si>
  <si>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</si>
  <si>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</si>
  <si>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</si>
  <si>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</si>
  <si>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</si>
  <si>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</si>
  <si>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</si>
  <si>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</si>
  <si>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</si>
  <si>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</si>
  <si>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</si>
  <si>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</si>
  <si>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</si>
  <si>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</si>
  <si>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</si>
  <si>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</si>
  <si>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</si>
  <si>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</si>
  <si>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</si>
  <si>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</si>
  <si>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</si>
  <si>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</si>
  <si>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</si>
  <si>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</si>
  <si>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</si>
  <si>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</si>
  <si>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</si>
  <si>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</si>
  <si>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</si>
  <si>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</si>
  <si>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</si>
  <si>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</si>
  <si>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</si>
  <si>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</si>
  <si>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</si>
  <si>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</si>
  <si>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</si>
  <si>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</si>
  <si>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</si>
  <si>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</si>
  <si>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</si>
  <si>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</si>
  <si>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</si>
  <si>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</si>
  <si>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</si>
  <si>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</si>
  <si>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</si>
  <si>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</si>
  <si>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</si>
  <si>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</si>
  <si>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</si>
  <si>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</si>
  <si>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</si>
  <si>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</si>
  <si>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</si>
  <si>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</si>
  <si>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</si>
  <si>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</si>
  <si>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</si>
  <si>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</si>
  <si>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</si>
  <si>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</si>
  <si>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</si>
  <si>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</si>
  <si>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</si>
  <si>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</si>
  <si>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</si>
  <si>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</si>
  <si>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</si>
  <si>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</si>
  <si>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</si>
  <si>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</si>
  <si>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</si>
  <si>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</si>
  <si>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</si>
  <si>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</si>
  <si>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</si>
  <si>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</si>
  <si>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</si>
  <si>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</si>
  <si>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</si>
  <si>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</si>
  <si>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</si>
  <si>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</si>
  <si>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</si>
  <si>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</si>
  <si>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</si>
  <si>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</si>
  <si>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</si>
  <si>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</si>
  <si>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</si>
  <si>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</si>
  <si>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</si>
  <si>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</si>
  <si>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</si>
  <si>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</si>
  <si>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</si>
  <si>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</si>
  <si>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</si>
  <si>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</si>
  <si>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</si>
  <si>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</si>
  <si>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</si>
  <si>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</si>
  <si>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</si>
  <si>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</si>
  <si>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</si>
  <si>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</si>
  <si>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</si>
  <si>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</si>
  <si>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</si>
  <si>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</si>
  <si>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</si>
  <si>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</si>
  <si>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</si>
  <si>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</si>
  <si>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</si>
  <si>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</si>
  <si>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</si>
  <si>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</si>
  <si>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</si>
  <si>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</si>
  <si>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</si>
  <si>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</si>
  <si>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</si>
  <si>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</si>
  <si>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</si>
  <si>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</si>
  <si>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</si>
  <si>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</si>
  <si>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</si>
  <si>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</si>
  <si>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</si>
  <si>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</si>
  <si>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</si>
  <si>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</si>
  <si>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</si>
  <si>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</si>
  <si>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</si>
  <si>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</si>
  <si>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</si>
  <si>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</si>
  <si>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</si>
  <si>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</si>
  <si>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</si>
  <si>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</si>
  <si>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</si>
  <si>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</si>
  <si>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</si>
  <si>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</si>
  <si>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</si>
  <si>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</si>
  <si>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</si>
  <si>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</si>
  <si>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</si>
  <si>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</si>
  <si>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</si>
  <si>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</si>
  <si>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</si>
  <si>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</si>
  <si>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</si>
  <si>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</si>
  <si>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</si>
  <si>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</si>
  <si>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</si>
  <si>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</si>
  <si>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</si>
  <si>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</si>
  <si>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</si>
  <si>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</si>
  <si>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</si>
  <si>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</si>
  <si>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</si>
  <si>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</si>
  <si>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</si>
  <si>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</si>
  <si>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</si>
  <si>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</si>
  <si>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</si>
  <si>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</si>
  <si>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</si>
  <si>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</si>
  <si>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</si>
  <si>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</si>
  <si>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</si>
  <si>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</si>
  <si>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</si>
  <si>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</si>
  <si>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</si>
  <si>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</si>
  <si>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</si>
  <si>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</si>
  <si>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</si>
  <si>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</si>
  <si>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</si>
  <si>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</si>
  <si>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</si>
  <si>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</si>
  <si>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</si>
  <si>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</si>
  <si>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</si>
  <si>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</si>
  <si>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</si>
  <si>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</si>
  <si>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</si>
  <si>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</si>
  <si>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</si>
  <si>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</si>
  <si>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</si>
  <si>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</si>
  <si>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</si>
  <si>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</si>
  <si>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</si>
  <si>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</si>
  <si>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</si>
  <si>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</si>
  <si>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</si>
  <si>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</si>
  <si>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</si>
  <si>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</si>
  <si>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</si>
  <si>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</si>
  <si>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</si>
  <si>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</si>
  <si>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</si>
  <si>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</si>
  <si>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</si>
  <si>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</si>
  <si>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</si>
  <si>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</si>
  <si>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</si>
  <si>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</si>
  <si>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</si>
  <si>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</si>
  <si>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</si>
  <si>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</si>
  <si>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</si>
  <si>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</si>
  <si>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</si>
  <si>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</si>
  <si>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</si>
  <si>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</si>
  <si>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</si>
  <si>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</si>
  <si>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</si>
  <si>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</si>
  <si>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</si>
  <si>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</si>
  <si>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</si>
  <si>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</si>
  <si>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</si>
  <si>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</si>
  <si>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</si>
  <si>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</si>
  <si>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</si>
  <si>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</si>
  <si>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</si>
  <si>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</si>
  <si>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</si>
  <si>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</si>
  <si>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</si>
  <si>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</si>
  <si>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</si>
  <si>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</si>
  <si>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</si>
  <si>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</si>
  <si>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</si>
  <si>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</si>
  <si>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</si>
  <si>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</si>
  <si>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</si>
  <si>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</si>
  <si>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</si>
  <si>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</si>
  <si>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</si>
  <si>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</si>
  <si>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</si>
  <si>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</si>
  <si>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</si>
  <si>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</si>
  <si>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</si>
  <si>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</si>
  <si>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</si>
  <si>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</si>
  <si>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</si>
  <si>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</si>
  <si>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</si>
  <si>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</si>
  <si>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</si>
  <si>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</si>
  <si>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</si>
  <si>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</si>
  <si>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</si>
  <si>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</si>
  <si>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</si>
  <si>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</si>
  <si>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</si>
  <si>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</si>
  <si>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</si>
  <si>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</si>
  <si>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</si>
  <si>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</si>
  <si>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</si>
  <si>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</si>
  <si>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</si>
  <si>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</si>
  <si>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</si>
  <si>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</si>
  <si>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</si>
  <si>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</si>
  <si>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</si>
  <si>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</si>
  <si>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</si>
  <si>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</si>
  <si>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</si>
  <si>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</si>
  <si>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</si>
  <si>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</si>
  <si>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</si>
  <si>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</si>
  <si>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</si>
  <si>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</si>
  <si>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</si>
  <si>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</si>
  <si>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</si>
  <si>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</si>
  <si>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</si>
  <si>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</si>
  <si>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</si>
  <si>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</si>
  <si>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</si>
  <si>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</si>
  <si>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</si>
  <si>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</si>
  <si>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</si>
  <si>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</si>
  <si>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</si>
  <si>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</si>
  <si>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</si>
  <si>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</si>
  <si>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</si>
  <si>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</si>
  <si>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</si>
  <si>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</si>
  <si>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</si>
  <si>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</si>
  <si>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</si>
  <si>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</si>
  <si>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</si>
  <si>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</si>
  <si>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</si>
  <si>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</si>
  <si>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</si>
  <si>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</si>
  <si>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</si>
  <si>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</si>
  <si>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</si>
  <si>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</si>
  <si>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</si>
  <si>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</si>
  <si>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</si>
  <si>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</si>
  <si>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</si>
  <si>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</si>
  <si>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</si>
  <si>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</si>
  <si>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</si>
  <si>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</si>
  <si>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</si>
  <si>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</si>
  <si>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</si>
  <si>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</si>
  <si>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</si>
  <si>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</si>
  <si>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</si>
  <si>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</si>
  <si>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</si>
  <si>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</si>
  <si>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</si>
  <si>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</si>
  <si>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</si>
  <si>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</si>
  <si>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</si>
  <si>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</si>
  <si>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</si>
  <si>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</si>
  <si>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</si>
  <si>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</si>
  <si>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</si>
  <si>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</si>
  <si>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</si>
  <si>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</si>
  <si>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</si>
  <si>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</si>
  <si>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</si>
  <si>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</si>
  <si>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</si>
  <si>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</si>
  <si>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</si>
  <si>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</si>
  <si>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</si>
  <si>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</si>
  <si>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</si>
  <si>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</si>
  <si>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</si>
  <si>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</si>
  <si>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</si>
  <si>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</si>
  <si>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</si>
  <si>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</si>
  <si>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</si>
  <si>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</si>
  <si>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</si>
  <si>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</si>
  <si>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</si>
  <si>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</si>
  <si>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</si>
  <si>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</si>
  <si>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</si>
  <si>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</si>
  <si>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</si>
  <si>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</si>
  <si>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</si>
  <si>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</si>
  <si>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</si>
  <si>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</si>
  <si>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</si>
  <si>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</si>
  <si>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</si>
  <si>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</si>
  <si>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</si>
  <si>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</si>
  <si>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</si>
  <si>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</si>
  <si>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</si>
  <si>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</si>
  <si>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</si>
  <si>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</si>
  <si>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</si>
  <si>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</si>
  <si>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</si>
  <si>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</si>
  <si>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</si>
  <si>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</si>
  <si>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</si>
  <si>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</si>
  <si>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</si>
  <si>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</si>
  <si>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</si>
  <si>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</si>
  <si>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</si>
  <si>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</si>
  <si>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</si>
  <si>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</si>
  <si>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</si>
  <si>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</si>
  <si>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</si>
  <si>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</si>
  <si>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</si>
  <si>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</si>
  <si>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</si>
  <si>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</si>
  <si>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</si>
  <si>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</si>
  <si>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</si>
  <si>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</si>
  <si>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</si>
  <si>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</si>
  <si>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</si>
  <si>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</si>
  <si>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</si>
  <si>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</si>
  <si>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</si>
  <si>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</si>
  <si>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</si>
  <si>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</si>
  <si>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</si>
  <si>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</si>
  <si>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</si>
  <si>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</si>
  <si>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</si>
  <si>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</si>
  <si>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</si>
  <si>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</si>
  <si>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</si>
  <si>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</si>
  <si>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</si>
  <si>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</si>
  <si>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</si>
  <si>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</si>
  <si>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</si>
  <si>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</si>
  <si>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</si>
  <si>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</si>
  <si>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</si>
  <si>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</si>
  <si>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</si>
  <si>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</si>
  <si>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</si>
  <si>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</si>
  <si>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</si>
  <si>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</si>
  <si>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</si>
  <si>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</si>
  <si>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</si>
  <si>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</si>
  <si>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</si>
  <si>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</si>
  <si>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</si>
  <si>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</si>
  <si>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</si>
  <si>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</si>
  <si>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</si>
  <si>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</si>
  <si>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</si>
  <si>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</si>
  <si>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</si>
  <si>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</si>
  <si>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</si>
  <si>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</si>
  <si>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</si>
  <si>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</si>
  <si>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</si>
  <si>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</si>
  <si>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</si>
  <si>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</si>
  <si>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</si>
  <si>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</si>
  <si>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</si>
  <si>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</si>
  <si>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</si>
  <si>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</si>
  <si>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</si>
  <si>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</si>
  <si>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</si>
  <si>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</si>
  <si>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</si>
  <si>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</si>
  <si>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</si>
  <si>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</si>
  <si>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</si>
  <si>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</si>
  <si>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</si>
  <si>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</si>
  <si>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</si>
  <si>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</si>
  <si>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</si>
  <si>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</si>
  <si>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</si>
  <si>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</si>
  <si>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</si>
  <si>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</si>
  <si>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</si>
  <si>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</si>
  <si>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</si>
  <si>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</si>
  <si>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</si>
  <si>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</si>
  <si>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</si>
  <si>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</si>
  <si>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</si>
  <si>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</si>
  <si>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</si>
  <si>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</si>
  <si>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</si>
  <si>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</si>
  <si>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</si>
  <si>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</si>
  <si>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</si>
  <si>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</si>
  <si>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</si>
  <si>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</si>
  <si>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</si>
  <si>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</si>
  <si>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</si>
  <si>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</si>
  <si>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</si>
  <si>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</si>
  <si>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</si>
  <si>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</si>
  <si>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</si>
  <si>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</si>
  <si>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</si>
  <si>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</si>
  <si>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</si>
  <si>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</si>
  <si>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</si>
  <si>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</si>
  <si>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</si>
  <si>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</si>
  <si>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</si>
  <si>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</si>
  <si>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</si>
  <si>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</si>
  <si>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</si>
  <si>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</si>
  <si>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</si>
  <si>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</si>
  <si>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</si>
  <si>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</si>
  <si>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</si>
  <si>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</si>
  <si>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</si>
  <si>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</si>
  <si>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</si>
  <si>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</si>
  <si>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</si>
  <si>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</si>
  <si>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</si>
  <si>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</si>
  <si>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</si>
  <si>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</si>
  <si>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</si>
  <si>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</si>
  <si>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</si>
  <si>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</si>
  <si>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</si>
  <si>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</si>
  <si>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</si>
  <si>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</si>
  <si>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</si>
  <si>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</si>
  <si>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</si>
  <si>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</si>
  <si>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</si>
  <si>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</si>
  <si>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</si>
  <si>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</si>
  <si>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</si>
  <si>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</si>
  <si>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</si>
  <si>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</si>
  <si>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</si>
  <si>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</si>
  <si>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</si>
  <si>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</si>
  <si>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</si>
  <si>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</si>
  <si>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</si>
  <si>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</si>
  <si>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</si>
  <si>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</si>
  <si>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</si>
  <si>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</si>
  <si>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</si>
  <si>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</si>
  <si>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</si>
  <si>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</si>
  <si>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</si>
  <si>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</si>
  <si>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</si>
  <si>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</si>
  <si>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</si>
  <si>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</si>
  <si>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</si>
  <si>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</si>
  <si>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</si>
  <si>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</si>
  <si>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</si>
  <si>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</si>
  <si>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</si>
  <si>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</si>
  <si>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</si>
  <si>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</si>
  <si>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</si>
  <si>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</si>
  <si>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</si>
  <si>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</si>
  <si>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</si>
  <si>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</si>
  <si>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</si>
  <si>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</si>
  <si>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</si>
  <si>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</si>
  <si>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</si>
  <si>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</si>
  <si>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</si>
  <si>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</si>
  <si>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</si>
  <si>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</si>
  <si>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</si>
  <si>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</si>
  <si>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</si>
  <si>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</si>
  <si>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</si>
  <si>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</si>
  <si>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</si>
  <si>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</si>
  <si>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</si>
  <si>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</si>
  <si>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</si>
  <si>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</si>
  <si>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</si>
  <si>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</si>
  <si>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</si>
  <si>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</si>
  <si>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</si>
  <si>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</si>
  <si>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</si>
  <si>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</si>
  <si>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</si>
  <si>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</si>
  <si>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</si>
  <si>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</si>
  <si>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</si>
  <si>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</si>
  <si>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</si>
  <si>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</si>
  <si>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</si>
  <si>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</si>
  <si>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</si>
  <si>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</si>
  <si>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</si>
  <si>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</si>
  <si>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</si>
  <si>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</si>
  <si>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</si>
  <si>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</si>
  <si>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</si>
  <si>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</si>
  <si>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</si>
  <si>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</si>
  <si>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</si>
  <si>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</si>
  <si>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</si>
  <si>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</si>
  <si>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</si>
  <si>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</si>
  <si>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</si>
  <si>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</si>
  <si>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</si>
  <si>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</si>
  <si>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</si>
  <si>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</si>
  <si>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</si>
  <si>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</si>
  <si>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</si>
  <si>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</si>
  <si>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</si>
  <si>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</si>
  <si>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</si>
  <si>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</si>
  <si>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</si>
  <si>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</si>
  <si>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</si>
  <si>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</si>
  <si>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</si>
  <si>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</si>
  <si>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</si>
  <si>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</si>
  <si>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</si>
  <si>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</si>
  <si>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</si>
  <si>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</si>
  <si>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</si>
  <si>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</si>
  <si>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</si>
  <si>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</si>
  <si>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</si>
  <si>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</si>
  <si>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</si>
  <si>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</si>
  <si>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</si>
  <si>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</si>
  <si>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</si>
  <si>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</si>
  <si>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</si>
  <si>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</si>
  <si>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</si>
  <si>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</si>
  <si>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</si>
  <si>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</si>
  <si>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</si>
  <si>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</si>
  <si>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</si>
  <si>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</si>
  <si>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</si>
  <si>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</si>
  <si>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</si>
  <si>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</si>
  <si>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</si>
  <si>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</si>
  <si>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</si>
  <si>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</si>
  <si>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</si>
  <si>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</si>
  <si>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</si>
  <si>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</si>
  <si>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</si>
  <si>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</si>
  <si>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</si>
  <si>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</si>
  <si>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</si>
  <si>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</si>
  <si>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</si>
  <si>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</si>
  <si>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</si>
  <si>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</si>
  <si>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</si>
  <si>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</si>
  <si>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</si>
  <si>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</si>
  <si>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</si>
  <si>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</si>
  <si>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</si>
  <si>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</si>
  <si>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</si>
  <si>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</si>
  <si>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</si>
  <si>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</si>
  <si>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</si>
  <si>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</si>
  <si>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</si>
  <si>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</si>
  <si>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</si>
  <si>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</si>
  <si>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</si>
  <si>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</si>
  <si>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</si>
  <si>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</si>
  <si>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</si>
  <si>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</si>
  <si>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</si>
  <si>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</si>
  <si>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</si>
  <si>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</si>
  <si>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</si>
  <si>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</si>
  <si>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</si>
  <si>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</si>
  <si>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</si>
  <si>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</si>
  <si>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</si>
  <si>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</si>
  <si>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</si>
  <si>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</si>
  <si>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</si>
  <si>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</si>
  <si>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</si>
  <si>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</si>
  <si>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</si>
  <si>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</si>
  <si>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</si>
  <si>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</si>
  <si>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</si>
  <si>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</si>
  <si>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</si>
  <si>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</si>
  <si>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</si>
  <si>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</si>
  <si>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</si>
  <si>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</si>
  <si>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</si>
  <si>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</si>
  <si>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</si>
  <si>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</si>
  <si>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</si>
  <si>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</si>
  <si>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</si>
  <si>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</si>
  <si>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</si>
  <si>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</si>
  <si>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</si>
  <si>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</si>
  <si>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</si>
  <si>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</si>
  <si>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</si>
  <si>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</si>
  <si>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</si>
  <si>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</si>
  <si>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</si>
  <si>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</si>
  <si>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</si>
  <si>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</si>
  <si>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</si>
  <si>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</si>
  <si>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</si>
  <si>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</si>
  <si>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</si>
  <si>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</si>
  <si>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</si>
  <si>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</si>
  <si>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</si>
  <si>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</si>
  <si>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</si>
  <si>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</si>
  <si>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</si>
  <si>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</si>
  <si>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</si>
  <si>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</si>
  <si>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</si>
  <si>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</si>
  <si>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</si>
  <si>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</si>
  <si>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</si>
  <si>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</si>
  <si>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</si>
  <si>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</si>
  <si>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</si>
  <si>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</si>
  <si>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</si>
  <si>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</si>
  <si>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</si>
  <si>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</si>
  <si>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</si>
  <si>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</si>
  <si>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</si>
  <si>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</si>
  <si>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</si>
  <si>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</si>
  <si>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</si>
  <si>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</si>
  <si>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</si>
  <si>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</si>
  <si>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</si>
  <si>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</si>
  <si>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</si>
  <si>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</si>
  <si>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</si>
  <si>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</si>
  <si>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</si>
  <si>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</si>
  <si>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</si>
  <si>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</si>
  <si>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</si>
  <si>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</si>
  <si>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</si>
  <si>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</si>
  <si>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</si>
  <si>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</si>
  <si>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</si>
  <si>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</si>
  <si>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</si>
  <si>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</si>
  <si>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</si>
  <si>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</si>
  <si>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</si>
  <si>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</si>
  <si>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</si>
  <si>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</si>
  <si>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</si>
  <si>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</si>
  <si>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</si>
  <si>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</si>
  <si>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</si>
  <si>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</si>
  <si>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</si>
  <si>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</si>
  <si>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</si>
  <si>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</si>
  <si>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</si>
  <si>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</si>
  <si>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</si>
  <si>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</si>
  <si>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</si>
  <si>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</si>
  <si>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</si>
  <si>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</si>
  <si>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</si>
  <si>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</si>
  <si>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</si>
  <si>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</si>
  <si>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</si>
  <si>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</si>
  <si>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</si>
  <si>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</si>
  <si>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</si>
  <si>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</si>
  <si>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</si>
  <si>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</si>
  <si>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</si>
  <si>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</si>
  <si>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</si>
  <si>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</si>
  <si>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</si>
  <si>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</si>
  <si>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</si>
  <si>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</si>
  <si>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</si>
  <si>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</si>
  <si>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</si>
  <si>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</si>
  <si>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</si>
  <si>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</si>
  <si>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</si>
  <si>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</si>
  <si>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</si>
  <si>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</si>
  <si>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</si>
  <si>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</si>
  <si>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</si>
  <si>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</si>
  <si>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</si>
  <si>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</si>
  <si>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</si>
  <si>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</si>
  <si>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</si>
  <si>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</si>
  <si>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</si>
  <si>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</si>
  <si>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</si>
  <si>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</si>
  <si>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</si>
  <si>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</si>
  <si>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</si>
  <si>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</si>
  <si>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</si>
  <si>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</si>
  <si>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</si>
  <si>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</si>
  <si>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</si>
  <si>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</si>
  <si>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</si>
  <si>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</si>
  <si>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</si>
  <si>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</si>
  <si>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</si>
  <si>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</si>
  <si>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</si>
  <si>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</si>
  <si>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</si>
  <si>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</si>
  <si>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</si>
  <si>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</si>
  <si>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</si>
  <si>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</si>
  <si>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</si>
  <si>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</si>
  <si>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</si>
  <si>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</si>
  <si>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</si>
  <si>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</si>
  <si>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</si>
  <si>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</si>
  <si>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</si>
  <si>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</si>
  <si>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</si>
  <si>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</si>
  <si>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</si>
  <si>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</si>
  <si>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</si>
  <si>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</si>
  <si>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</si>
  <si>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</si>
  <si>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</si>
  <si>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</si>
  <si>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</si>
  <si>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</si>
  <si>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</si>
  <si>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</si>
  <si>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</si>
  <si>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</si>
  <si>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</si>
  <si>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</si>
  <si>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</si>
  <si>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</si>
  <si>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</si>
  <si>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</si>
  <si>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</si>
  <si>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</si>
  <si>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</si>
  <si>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</si>
  <si>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</si>
  <si>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</si>
  <si>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</si>
  <si>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</si>
  <si>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</si>
  <si>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</si>
  <si>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</si>
  <si>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</si>
  <si>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</si>
  <si>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</si>
  <si>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</si>
  <si>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</si>
  <si>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</si>
  <si>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</si>
  <si>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</si>
  <si>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</si>
  <si>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</si>
  <si>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</si>
  <si>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</si>
  <si>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</si>
  <si>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</si>
  <si>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</si>
  <si>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</si>
  <si>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</si>
  <si>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</si>
  <si>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</si>
  <si>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</si>
  <si>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</si>
  <si>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</si>
  <si>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</si>
  <si>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</si>
  <si>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</si>
  <si>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</si>
  <si>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</si>
  <si>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</si>
  <si>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</si>
  <si>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</si>
  <si>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</si>
  <si>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</si>
  <si>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</si>
  <si>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</si>
  <si>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</si>
  <si>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</si>
  <si>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</si>
  <si>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</si>
  <si>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</si>
  <si>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</si>
  <si>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</si>
  <si>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</si>
  <si>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</si>
  <si>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</si>
  <si>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</si>
  <si>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</si>
  <si>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</si>
  <si>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</si>
  <si>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</si>
  <si>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</si>
  <si>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</si>
  <si>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</si>
  <si>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</si>
  <si>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</si>
  <si>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</si>
  <si>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</si>
  <si>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</si>
  <si>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</si>
  <si>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</si>
  <si>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</si>
  <si>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</si>
  <si>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</si>
  <si>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</si>
  <si>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</si>
  <si>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</si>
  <si>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</si>
  <si>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</si>
  <si>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</si>
  <si>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</si>
  <si>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</si>
  <si>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</si>
  <si>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</si>
  <si>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</si>
  <si>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</si>
  <si>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</si>
  <si>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</si>
  <si>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</si>
  <si>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</si>
  <si>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</si>
  <si>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</si>
  <si>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</si>
  <si>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</si>
  <si>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</si>
  <si>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</si>
  <si>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</si>
  <si>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</si>
  <si>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</si>
  <si>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</si>
  <si>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</si>
  <si>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</si>
  <si>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</si>
  <si>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</si>
  <si>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</si>
  <si>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</si>
  <si>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</si>
  <si>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</si>
  <si>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</si>
  <si>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</si>
  <si>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</si>
  <si>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</si>
  <si>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</si>
  <si>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</si>
  <si>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</si>
  <si>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</si>
  <si>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</si>
  <si>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</si>
  <si>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</si>
  <si>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</si>
  <si>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</si>
  <si>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</si>
  <si>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</si>
  <si>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</si>
  <si>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</si>
  <si>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</si>
  <si>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</si>
  <si>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</si>
  <si>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</si>
  <si>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</si>
  <si>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</si>
  <si>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</si>
  <si>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</si>
  <si>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</si>
  <si>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</si>
  <si>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</si>
  <si>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</si>
  <si>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</si>
  <si>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</si>
  <si>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</si>
  <si>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</si>
  <si>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</si>
  <si>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</si>
  <si>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</si>
  <si>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</si>
  <si>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</si>
  <si>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</si>
  <si>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</si>
  <si>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</si>
  <si>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</si>
  <si>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</si>
  <si>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</si>
  <si>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</si>
  <si>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</si>
  <si>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</si>
  <si>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</si>
  <si>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</si>
  <si>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</si>
  <si>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</si>
  <si>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</si>
  <si>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</si>
  <si>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</si>
  <si>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</si>
  <si>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</si>
  <si>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</si>
  <si>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</si>
  <si>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</si>
  <si>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</si>
  <si>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</si>
  <si>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</si>
  <si>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</si>
  <si>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</si>
  <si>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</si>
  <si>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</si>
  <si>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</si>
  <si>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</si>
  <si>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</si>
  <si>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</si>
  <si>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</si>
  <si>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</si>
  <si>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</si>
  <si>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</si>
  <si>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</si>
  <si>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</si>
  <si>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</si>
  <si>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</si>
  <si>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</si>
  <si>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</si>
  <si>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</si>
  <si>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</si>
  <si>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</si>
  <si>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</si>
  <si>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</si>
  <si>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</si>
  <si>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</si>
  <si>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</si>
  <si>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</si>
  <si>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</si>
  <si>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</si>
  <si>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</si>
  <si>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</si>
  <si>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</si>
  <si>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</si>
  <si>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</si>
  <si>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</si>
  <si>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</si>
  <si>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</si>
  <si>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</si>
  <si>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</si>
  <si>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</si>
  <si>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</si>
  <si>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</si>
  <si>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</si>
  <si>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</si>
  <si>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</si>
  <si>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</si>
  <si>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</si>
  <si>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</si>
  <si>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</si>
  <si>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</si>
  <si>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</si>
  <si>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</si>
  <si>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</si>
  <si>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</si>
  <si>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</si>
  <si>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</si>
  <si>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</si>
  <si>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</si>
  <si>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</si>
  <si>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</si>
  <si>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</si>
  <si>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</si>
  <si>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</si>
  <si>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</si>
  <si>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</si>
  <si>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</si>
  <si>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</si>
  <si>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</si>
  <si>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</si>
  <si>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</si>
  <si>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</si>
  <si>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</si>
  <si>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</si>
  <si>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</si>
  <si>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</si>
  <si>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</si>
  <si>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</si>
  <si>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</si>
  <si>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</si>
  <si>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</si>
  <si>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</si>
  <si>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</si>
  <si>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</si>
  <si>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</si>
  <si>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</si>
  <si>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</si>
  <si>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</si>
  <si>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</si>
  <si>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</si>
  <si>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</si>
  <si>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</si>
  <si>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</si>
  <si>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</si>
  <si>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</si>
  <si>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</si>
  <si>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</si>
  <si>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</si>
  <si>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</si>
  <si>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</si>
  <si>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</si>
  <si>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</si>
  <si>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</si>
  <si>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</si>
  <si>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</si>
  <si>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</si>
  <si>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</si>
  <si>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</si>
  <si>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</si>
  <si>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</si>
  <si>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</si>
  <si>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</si>
  <si>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</si>
  <si>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</si>
  <si>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</si>
  <si>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</si>
  <si>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</si>
  <si>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</si>
  <si>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</si>
  <si>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</si>
  <si>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</si>
  <si>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</si>
  <si>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</si>
  <si>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</si>
  <si>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</si>
  <si>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</si>
  <si>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</si>
  <si>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</si>
  <si>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</si>
  <si>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</si>
  <si>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</si>
  <si>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</si>
  <si>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</si>
  <si>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</si>
  <si>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</si>
  <si>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</si>
  <si>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</si>
  <si>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</si>
  <si>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</si>
  <si>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</si>
  <si>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</si>
  <si>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</si>
  <si>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</si>
  <si>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</si>
  <si>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</si>
  <si>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</si>
  <si>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</si>
  <si>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</si>
  <si>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</si>
  <si>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</si>
  <si>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</si>
  <si>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</si>
  <si>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</si>
  <si>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</si>
  <si>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</si>
  <si>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</si>
  <si>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</si>
  <si>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</si>
  <si>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</si>
  <si>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</si>
  <si>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</si>
  <si>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</si>
  <si>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</si>
  <si>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</si>
  <si>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</si>
  <si>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</si>
  <si>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</si>
  <si>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</si>
  <si>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</si>
  <si>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</si>
  <si>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</si>
  <si>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</si>
  <si>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</si>
  <si>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</si>
  <si>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</si>
  <si>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</si>
  <si>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</si>
  <si>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</si>
  <si>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</si>
  <si>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</si>
  <si>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</si>
  <si>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</si>
  <si>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</si>
  <si>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</si>
  <si>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</si>
  <si>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</si>
  <si>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</si>
  <si>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</si>
  <si>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</si>
  <si>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</si>
  <si>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</si>
  <si>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</si>
  <si>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</si>
  <si>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</si>
  <si>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</si>
  <si>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</si>
  <si>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</si>
  <si>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</si>
  <si>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</si>
  <si>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</si>
  <si>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</si>
  <si>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</si>
  <si>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</si>
  <si>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</si>
  <si>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</si>
  <si>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</si>
  <si>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</si>
  <si>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</si>
  <si>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</si>
  <si>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</si>
  <si>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</si>
  <si>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</si>
  <si>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</si>
  <si>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</si>
  <si>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</si>
  <si>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</si>
  <si>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</si>
  <si>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</si>
  <si>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</si>
  <si>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</si>
  <si>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</si>
  <si>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</si>
  <si>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</si>
  <si>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</si>
  <si>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</si>
  <si>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</si>
  <si>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</si>
  <si>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</si>
  <si>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</si>
  <si>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</si>
  <si>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</si>
  <si>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</si>
  <si>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</si>
  <si>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</si>
  <si>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</si>
  <si>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</si>
  <si>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</si>
  <si>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</si>
  <si>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</si>
  <si>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</si>
  <si>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</si>
  <si>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</si>
  <si>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</si>
  <si>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</si>
  <si>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</si>
  <si>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</si>
  <si>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</si>
  <si>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</si>
  <si>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</si>
  <si>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</si>
  <si>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</si>
  <si>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</si>
  <si>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</si>
  <si>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</si>
  <si>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</si>
  <si>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</si>
  <si>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</si>
  <si>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</si>
  <si>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</si>
  <si>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</si>
  <si>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</si>
  <si>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</si>
  <si>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</si>
  <si>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</si>
  <si>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</si>
  <si>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</si>
  <si>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</si>
  <si>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</si>
  <si>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</si>
  <si>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</si>
  <si>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</si>
  <si>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</si>
  <si>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</si>
  <si>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</si>
  <si>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</si>
  <si>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</si>
  <si>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</si>
  <si>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</si>
  <si>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</si>
  <si>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</si>
  <si>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</si>
  <si>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</si>
  <si>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</si>
  <si>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</si>
  <si>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</si>
  <si>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</si>
  <si>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</si>
  <si>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</si>
  <si>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</si>
  <si>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</si>
  <si>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</si>
  <si>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</si>
  <si>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</si>
  <si>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</si>
  <si>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</si>
  <si>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</si>
  <si>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</si>
  <si>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</si>
  <si>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</si>
  <si>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</si>
  <si>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</si>
  <si>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</si>
  <si>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</si>
  <si>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</si>
  <si>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</si>
  <si>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</si>
  <si>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</si>
  <si>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</si>
  <si>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</si>
  <si>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</si>
  <si>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</si>
  <si>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</si>
  <si>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</si>
  <si>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</si>
  <si>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</si>
  <si>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</si>
  <si>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</si>
  <si>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</si>
  <si>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</si>
  <si>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</si>
  <si>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</si>
  <si>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</si>
  <si>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</si>
  <si>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</si>
  <si>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</si>
  <si>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</si>
  <si>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</si>
  <si>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</si>
  <si>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</si>
  <si>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</si>
  <si>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</si>
  <si>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</si>
  <si>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</si>
  <si>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</si>
  <si>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</si>
  <si>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</si>
  <si>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</si>
  <si>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</si>
  <si>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</si>
  <si>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</si>
  <si>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</si>
  <si>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</si>
  <si>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</si>
  <si>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</si>
  <si>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</si>
  <si>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</si>
  <si>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</si>
  <si>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</si>
  <si>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</si>
  <si>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</si>
  <si>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</si>
  <si>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</si>
  <si>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</si>
  <si>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</si>
  <si>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</si>
  <si>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</si>
  <si>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</si>
  <si>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</si>
  <si>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</si>
  <si>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</si>
  <si>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</si>
  <si>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</si>
  <si>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</si>
  <si>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</si>
  <si>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</si>
  <si>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</si>
  <si>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</si>
  <si>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</si>
  <si>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</si>
  <si>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</si>
  <si>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</si>
  <si>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</si>
  <si>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</si>
  <si>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</si>
  <si>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</si>
  <si>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</si>
  <si>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</si>
  <si>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</si>
  <si>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</si>
  <si>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</si>
  <si>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</si>
  <si>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</si>
  <si>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</si>
  <si>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</si>
  <si>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</si>
  <si>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</si>
  <si>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</si>
  <si>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</si>
  <si>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</si>
  <si>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</si>
  <si>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</si>
  <si>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</si>
  <si>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</si>
  <si>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</si>
  <si>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</si>
  <si>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</si>
  <si>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</si>
  <si>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</si>
  <si>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</si>
  <si>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</si>
  <si>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</si>
  <si>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</si>
  <si>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</si>
  <si>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</si>
  <si>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</si>
  <si>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</si>
  <si>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</si>
  <si>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</si>
  <si>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</si>
  <si>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</si>
  <si>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</si>
  <si>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</si>
  <si>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</si>
  <si>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</si>
  <si>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</si>
  <si>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</si>
  <si>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</si>
  <si>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</si>
  <si>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</si>
  <si>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</si>
  <si>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</si>
  <si>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</si>
  <si>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</si>
  <si>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</si>
  <si>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</si>
  <si>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</si>
  <si>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</si>
  <si>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</si>
  <si>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</si>
  <si>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</si>
  <si>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</si>
  <si>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</si>
  <si>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</si>
  <si>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</si>
  <si>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</si>
  <si>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</si>
  <si>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</si>
  <si>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</si>
  <si>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</si>
  <si>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</si>
  <si>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</si>
  <si>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</si>
  <si>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</si>
  <si>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</si>
  <si>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</si>
  <si>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</si>
  <si>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</si>
  <si>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</si>
  <si>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</si>
  <si>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</si>
  <si>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</si>
  <si>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</si>
  <si>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</si>
  <si>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</si>
  <si>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</si>
  <si>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</si>
  <si>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</si>
  <si>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</si>
  <si>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</si>
  <si>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</si>
  <si>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</si>
  <si>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</si>
  <si>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</si>
  <si>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</si>
  <si>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</si>
  <si>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</si>
  <si>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</si>
  <si>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</si>
  <si>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</si>
  <si>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</si>
  <si>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</si>
  <si>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</si>
  <si>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</si>
  <si>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</si>
  <si>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</si>
  <si>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</si>
  <si>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</si>
  <si>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</si>
  <si>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</si>
  <si>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</si>
  <si>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</si>
  <si>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</si>
  <si>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</si>
  <si>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</si>
  <si>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</si>
  <si>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</si>
  <si>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</si>
  <si>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</si>
  <si>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</si>
  <si>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</si>
  <si>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</si>
  <si>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</si>
  <si>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</si>
  <si>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</si>
  <si>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</si>
  <si>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</si>
  <si>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</si>
  <si>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</si>
  <si>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</si>
  <si>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</si>
  <si>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</si>
  <si>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</si>
  <si>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</si>
  <si>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</si>
  <si>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</si>
  <si>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</si>
  <si>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</si>
  <si>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</si>
  <si>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</si>
  <si>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</si>
  <si>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</si>
  <si>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</si>
  <si>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</si>
  <si>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</si>
  <si>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</si>
  <si>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</si>
  <si>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</si>
  <si>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</si>
  <si>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</si>
  <si>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</si>
  <si>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</si>
  <si>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</si>
  <si>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</si>
  <si>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</si>
  <si>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</si>
  <si>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</si>
  <si>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</si>
  <si>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</si>
  <si>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</si>
  <si>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</si>
  <si>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</si>
  <si>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</si>
  <si>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</si>
  <si>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</si>
  <si>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</si>
  <si>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</si>
  <si>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</si>
  <si>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</si>
  <si>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</si>
  <si>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</si>
  <si>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</si>
  <si>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</si>
  <si>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</si>
  <si>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</si>
  <si>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</si>
  <si>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</si>
  <si>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</si>
  <si>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</si>
  <si>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</si>
  <si>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</si>
  <si>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</si>
  <si>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</si>
  <si>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</si>
  <si>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</si>
  <si>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</si>
  <si>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</si>
  <si>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</si>
  <si>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</si>
  <si>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</si>
  <si>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</si>
  <si>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</si>
  <si>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</si>
  <si>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</si>
  <si>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</si>
  <si>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</si>
  <si>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</si>
  <si>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</si>
  <si>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</si>
  <si>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</si>
  <si>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</si>
  <si>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</si>
  <si>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</si>
  <si>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</si>
  <si>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</si>
  <si>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</si>
  <si>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</si>
  <si>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</si>
  <si>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</si>
  <si>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</si>
  <si>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</si>
  <si>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</si>
  <si>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</si>
  <si>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</si>
  <si>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</si>
  <si>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</si>
  <si>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</si>
  <si>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</si>
  <si>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</si>
  <si>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</si>
  <si>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</si>
  <si>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</si>
  <si>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</si>
  <si>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</si>
  <si>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</si>
  <si>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</si>
  <si>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</si>
  <si>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</si>
  <si>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</si>
  <si>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</si>
  <si>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</si>
  <si>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</si>
  <si>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</si>
  <si>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</si>
  <si>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</si>
  <si>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</si>
  <si>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</si>
  <si>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</si>
  <si>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</si>
  <si>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</si>
  <si>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</si>
  <si>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</si>
  <si>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</si>
  <si>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</si>
  <si>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</si>
  <si>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</si>
  <si>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</si>
  <si>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</si>
  <si>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</si>
  <si>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</si>
  <si>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</si>
  <si>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</si>
  <si>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</si>
  <si>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</si>
  <si>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</si>
  <si>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</si>
  <si>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</si>
  <si>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</si>
  <si>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</si>
  <si>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</si>
  <si>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</si>
  <si>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</si>
  <si>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</si>
  <si>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</si>
  <si>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</si>
  <si>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</si>
  <si>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</si>
  <si>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</si>
  <si>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</si>
  <si>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</si>
  <si>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</si>
  <si>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</si>
  <si>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</si>
  <si>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</si>
  <si>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</si>
  <si>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</si>
  <si>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</si>
  <si>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</si>
  <si>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</si>
  <si>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</si>
  <si>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</si>
  <si>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</si>
  <si>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</si>
  <si>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</si>
  <si>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</si>
  <si>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</si>
  <si>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</si>
  <si>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</si>
  <si>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</si>
  <si>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</si>
  <si>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</si>
  <si>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</si>
  <si>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</si>
  <si>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</si>
  <si>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</si>
  <si>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</si>
  <si>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</si>
  <si>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</si>
  <si>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</si>
  <si>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</si>
  <si>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</si>
  <si>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</si>
  <si>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</si>
  <si>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</si>
  <si>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</si>
  <si>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</si>
  <si>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</si>
  <si>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</si>
  <si>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</si>
  <si>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</si>
  <si>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</si>
  <si>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</si>
  <si>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</si>
  <si>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</si>
  <si>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</si>
  <si>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</si>
  <si>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</si>
  <si>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</si>
  <si>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</si>
  <si>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</si>
  <si>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</si>
  <si>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</si>
  <si>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</si>
  <si>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</si>
  <si>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</si>
  <si>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</si>
  <si>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</si>
  <si>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</si>
  <si>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</si>
  <si>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</si>
  <si>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</si>
  <si>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</si>
  <si>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</si>
  <si>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</si>
  <si>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</si>
  <si>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</si>
  <si>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</si>
  <si>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</si>
  <si>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</si>
  <si>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</si>
  <si>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</si>
  <si>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</si>
  <si>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</si>
  <si>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</si>
  <si>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</si>
  <si>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</si>
  <si>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</si>
  <si>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</si>
  <si>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</si>
  <si>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</si>
  <si>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</si>
  <si>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</si>
  <si>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</si>
  <si>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</si>
  <si>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</si>
  <si>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</si>
  <si>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</si>
  <si>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</si>
  <si>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</si>
  <si>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</si>
  <si>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</si>
  <si>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</si>
  <si>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</si>
  <si>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</si>
  <si>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</si>
  <si>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</si>
  <si>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</si>
  <si>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</si>
  <si>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</si>
  <si>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</si>
  <si>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</si>
  <si>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</si>
  <si>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</si>
  <si>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</si>
  <si>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</si>
  <si>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</si>
  <si>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</si>
  <si>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</si>
  <si>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</si>
  <si>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</si>
  <si>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</si>
  <si>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</si>
  <si>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</si>
  <si>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</si>
  <si>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</si>
  <si>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</si>
  <si>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</si>
  <si>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</si>
  <si>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</si>
  <si>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</si>
  <si>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</si>
  <si>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</si>
  <si>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</si>
  <si>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</si>
  <si>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</si>
  <si>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</si>
  <si>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</si>
  <si>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</si>
  <si>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</si>
  <si>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</si>
  <si>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</si>
  <si>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</si>
  <si>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</si>
  <si>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</si>
  <si>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</si>
  <si>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</si>
  <si>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</si>
  <si>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</si>
  <si>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</si>
  <si>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</si>
  <si>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</si>
  <si>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</si>
  <si>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</si>
  <si>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</si>
  <si>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</si>
  <si>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</si>
  <si>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</si>
  <si>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</si>
  <si>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</si>
  <si>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</si>
  <si>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</si>
  <si>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</si>
  <si>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</si>
  <si>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</si>
  <si>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</si>
  <si>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</si>
  <si>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</si>
  <si>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</si>
  <si>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</si>
  <si>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</si>
  <si>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</si>
  <si>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</si>
  <si>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</si>
  <si>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</si>
  <si>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</si>
  <si>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</si>
  <si>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</si>
  <si>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</si>
  <si>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</si>
  <si>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</si>
  <si>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</si>
  <si>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</si>
  <si>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</si>
  <si>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</si>
  <si>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</si>
  <si>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</si>
  <si>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</si>
  <si>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</si>
  <si>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</si>
  <si>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</si>
  <si>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</si>
  <si>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</si>
  <si>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</si>
  <si>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</si>
  <si>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</si>
  <si>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</si>
  <si>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</si>
  <si>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</si>
  <si>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</si>
  <si>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</si>
  <si>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</si>
  <si>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</si>
  <si>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</si>
  <si>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</si>
  <si>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</si>
  <si>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</si>
  <si>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</si>
  <si>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</si>
  <si>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</si>
  <si>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</si>
  <si>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</si>
  <si>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</si>
  <si>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</si>
  <si>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</si>
  <si>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</si>
  <si>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</si>
  <si>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</si>
  <si>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</si>
  <si>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</si>
  <si>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</si>
  <si>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</si>
  <si>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</si>
  <si>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</si>
  <si>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</si>
  <si>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</si>
  <si>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</si>
  <si>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</si>
  <si>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</si>
  <si>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</si>
  <si>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</si>
  <si>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</si>
  <si>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</si>
  <si>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</si>
  <si>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</si>
  <si>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</si>
  <si>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</si>
  <si>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</si>
  <si>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</si>
  <si>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</si>
  <si>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</si>
  <si>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</si>
  <si>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</si>
  <si>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</si>
  <si>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</si>
  <si>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</si>
  <si>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</si>
  <si>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</si>
  <si>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</si>
  <si>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</si>
  <si>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</si>
  <si>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</si>
  <si>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</si>
  <si>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</si>
  <si>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</si>
  <si>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</si>
  <si>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</si>
  <si>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</si>
  <si>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</si>
  <si>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</si>
  <si>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</si>
  <si>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</si>
  <si>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</si>
  <si>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</si>
  <si>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</si>
  <si>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</si>
  <si>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</si>
  <si>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</si>
  <si>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</si>
  <si>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</si>
  <si>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</si>
  <si>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</si>
  <si>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</si>
  <si>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</si>
  <si>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</si>
  <si>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</si>
  <si>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</si>
  <si>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</si>
  <si>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</si>
  <si>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</si>
  <si>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</si>
  <si>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</si>
  <si>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</si>
  <si>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</si>
  <si>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</si>
  <si>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</si>
  <si>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</si>
  <si>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</si>
  <si>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</si>
  <si>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</si>
  <si>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</si>
  <si>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</si>
  <si>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</si>
  <si>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</si>
  <si>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</si>
  <si>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</si>
  <si>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</si>
  <si>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</si>
  <si>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</si>
  <si>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</si>
  <si>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</si>
  <si>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</si>
  <si>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</si>
  <si>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</si>
  <si>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</si>
  <si>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</si>
  <si>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</si>
  <si>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</si>
  <si>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</si>
  <si>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</si>
  <si>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</si>
  <si>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</si>
  <si>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</si>
  <si>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</si>
  <si>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</si>
  <si>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</si>
  <si>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</si>
  <si>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</si>
  <si>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</si>
  <si>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</si>
  <si>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</si>
  <si>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</si>
  <si>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</si>
  <si>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</si>
  <si>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</si>
  <si>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</si>
  <si>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</si>
  <si>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</si>
  <si>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</si>
  <si>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</si>
  <si>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</si>
  <si>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</si>
  <si>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</si>
  <si>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</si>
  <si>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</si>
  <si>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</si>
  <si>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</si>
  <si>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</si>
  <si>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</si>
  <si>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</si>
  <si>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</si>
  <si>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</si>
  <si>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</si>
  <si>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</si>
  <si>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</si>
  <si>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</si>
  <si>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</si>
  <si>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</si>
  <si>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</si>
  <si>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</si>
  <si>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</si>
  <si>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</si>
  <si>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</si>
  <si>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</si>
  <si>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</si>
  <si>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</si>
  <si>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</si>
  <si>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</si>
  <si>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</si>
  <si>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</si>
  <si>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</si>
  <si>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</si>
  <si>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</si>
  <si>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</si>
  <si>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</si>
  <si>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</si>
  <si>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</si>
  <si>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</si>
  <si>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</si>
  <si>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</si>
  <si>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</si>
  <si>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</si>
  <si>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</si>
  <si>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</si>
  <si>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</si>
  <si>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</si>
  <si>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</si>
  <si>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</si>
  <si>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</si>
  <si>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</si>
  <si>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</si>
  <si>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</si>
  <si>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</si>
  <si>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</si>
  <si>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</si>
  <si>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</si>
  <si>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</si>
  <si>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</si>
  <si>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</si>
  <si>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</si>
  <si>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</si>
  <si>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</si>
  <si>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</si>
  <si>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</si>
  <si>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</si>
  <si>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</si>
  <si>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</si>
  <si>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</si>
  <si>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</si>
  <si>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</si>
  <si>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</si>
  <si>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</si>
  <si>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</si>
  <si>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</si>
  <si>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</si>
  <si>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</si>
  <si>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</si>
  <si>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</si>
  <si>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</si>
  <si>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</si>
  <si>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</si>
  <si>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</si>
  <si>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</si>
  <si>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</si>
  <si>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</si>
  <si>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</si>
  <si>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</si>
  <si>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</si>
  <si>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</si>
  <si>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</si>
  <si>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</si>
  <si>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</si>
  <si>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</si>
  <si>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</si>
  <si>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</si>
  <si>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</si>
  <si>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</si>
  <si>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</si>
  <si>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</si>
  <si>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</si>
  <si>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</si>
  <si>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</si>
  <si>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</si>
  <si>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</si>
  <si>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</si>
  <si>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</si>
  <si>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</si>
  <si>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</si>
  <si>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</si>
  <si>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</si>
  <si>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</si>
  <si>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</si>
  <si>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</si>
  <si>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</si>
  <si>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</si>
  <si>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</si>
  <si>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</si>
  <si>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</si>
  <si>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</si>
  <si>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</si>
  <si>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</si>
  <si>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</si>
  <si>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</si>
  <si>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</si>
  <si>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</si>
  <si>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</si>
  <si>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</si>
  <si>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</si>
  <si>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</si>
  <si>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</si>
  <si>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</si>
  <si>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</si>
  <si>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</si>
  <si>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</si>
  <si>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</si>
  <si>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</si>
  <si>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</si>
  <si>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</si>
  <si>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</si>
  <si>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</si>
  <si>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</si>
  <si>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</si>
  <si>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</si>
  <si>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</si>
  <si>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</si>
  <si>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</si>
  <si>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</si>
  <si>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</si>
  <si>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</si>
  <si>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</si>
  <si>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</si>
  <si>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</si>
  <si>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</si>
  <si>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</si>
  <si>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</si>
  <si>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</si>
  <si>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</si>
  <si>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</si>
  <si>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</si>
  <si>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</si>
  <si>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</si>
  <si>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</si>
  <si>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</si>
  <si>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</si>
  <si>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</si>
  <si>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</si>
  <si>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</si>
  <si>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</si>
  <si>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</si>
  <si>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</si>
  <si>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</si>
  <si>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</si>
  <si>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</si>
  <si>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</si>
  <si>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</si>
  <si>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</si>
  <si>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</si>
  <si>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</si>
  <si>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</si>
  <si>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</si>
  <si>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</si>
  <si>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</si>
  <si>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</si>
  <si>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</si>
  <si>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</si>
  <si>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</si>
  <si>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</si>
  <si>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</si>
  <si>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</si>
  <si>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</si>
  <si>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</si>
  <si>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</si>
  <si>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</si>
  <si>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</si>
  <si>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</si>
  <si>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</si>
  <si>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</si>
  <si>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</si>
  <si>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</si>
  <si>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</si>
  <si>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</si>
  <si>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</si>
  <si>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</si>
  <si>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</si>
  <si>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</si>
  <si>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</si>
  <si>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</si>
  <si>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</si>
  <si>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</si>
  <si>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</si>
  <si>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</si>
  <si>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</si>
  <si>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</si>
  <si>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</si>
  <si>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</si>
  <si>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</si>
  <si>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</si>
  <si>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</si>
  <si>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</si>
  <si>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</si>
  <si>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</si>
  <si>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</si>
  <si>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</si>
  <si>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</si>
  <si>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</si>
  <si>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</si>
  <si>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</si>
  <si>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</si>
  <si>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</si>
  <si>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</si>
  <si>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</si>
  <si>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</si>
  <si>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</si>
  <si>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</si>
  <si>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</si>
  <si>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</si>
  <si>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</si>
  <si>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</si>
  <si>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</si>
  <si>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</si>
  <si>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</si>
  <si>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</si>
  <si>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</si>
  <si>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</si>
  <si>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</si>
  <si>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</si>
  <si>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</si>
  <si>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</si>
  <si>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</si>
  <si>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</si>
  <si>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</si>
  <si>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</si>
  <si>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</si>
  <si>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</si>
  <si>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</si>
  <si>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</si>
  <si>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</si>
  <si>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</si>
  <si>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</si>
  <si>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</si>
  <si>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</si>
  <si>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</si>
  <si>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</si>
  <si>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</si>
  <si>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</si>
  <si>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</si>
  <si>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</si>
  <si>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</si>
  <si>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</si>
  <si>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</si>
  <si>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</si>
  <si>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</si>
  <si>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</si>
  <si>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</si>
  <si>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</si>
  <si>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</si>
  <si>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</si>
  <si>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</si>
  <si>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</si>
  <si>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</si>
  <si>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</si>
  <si>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</si>
  <si>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</si>
  <si>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</si>
  <si>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</si>
  <si>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</si>
  <si>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</si>
  <si>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</si>
  <si>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</si>
  <si>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</si>
  <si>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</si>
  <si>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</si>
  <si>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</si>
  <si>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</si>
  <si>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</si>
  <si>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</si>
  <si>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</si>
  <si>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</si>
  <si>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</si>
  <si>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</si>
  <si>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</si>
  <si>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</si>
  <si>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</si>
  <si>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</si>
  <si>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</si>
  <si>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</si>
  <si>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</si>
  <si>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</si>
  <si>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</si>
  <si>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</si>
  <si>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</si>
  <si>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</si>
  <si>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</si>
  <si>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</si>
  <si>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</si>
  <si>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</si>
  <si>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</si>
  <si>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</si>
  <si>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</si>
  <si>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</si>
  <si>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</si>
  <si>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</si>
  <si>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</si>
  <si>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</si>
  <si>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</si>
  <si>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</si>
  <si>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</si>
  <si>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</si>
  <si>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</si>
  <si>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</si>
  <si>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</si>
  <si>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</si>
  <si>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</si>
  <si>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</si>
  <si>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</si>
  <si>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</si>
  <si>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</si>
  <si>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</si>
  <si>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</si>
  <si>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</si>
  <si>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</si>
  <si>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</si>
  <si>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</si>
  <si>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</si>
  <si>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</si>
  <si>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</si>
  <si>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</si>
  <si>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</si>
  <si>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</si>
  <si>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</si>
  <si>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</si>
  <si>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</si>
  <si>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</si>
  <si>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</si>
  <si>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</si>
  <si>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</si>
  <si>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</si>
  <si>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</si>
  <si>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</si>
  <si>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</si>
  <si>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</si>
  <si>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</si>
  <si>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</si>
  <si>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</si>
  <si>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</si>
  <si>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</si>
  <si>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</si>
  <si>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</si>
  <si>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</si>
  <si>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</si>
  <si>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</si>
  <si>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</si>
  <si>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</si>
  <si>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</si>
  <si>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</si>
  <si>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</si>
  <si>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</si>
  <si>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</si>
  <si>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</si>
  <si>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</si>
  <si>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</si>
  <si>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</si>
  <si>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</si>
  <si>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</si>
  <si>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</si>
  <si>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</si>
  <si>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</si>
  <si>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</si>
  <si>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</si>
  <si>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</si>
  <si>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</si>
  <si>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</si>
  <si>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</si>
  <si>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</si>
  <si>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</si>
  <si>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</si>
  <si>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</si>
  <si>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</si>
  <si>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</si>
  <si>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</si>
  <si>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</si>
  <si>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</si>
  <si>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</si>
  <si>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</si>
  <si>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</si>
  <si>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</si>
  <si>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</si>
  <si>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</si>
  <si>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</si>
  <si>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</si>
  <si>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</si>
  <si>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</si>
  <si>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</si>
  <si>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</si>
  <si>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</si>
  <si>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</si>
  <si>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</si>
  <si>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</si>
  <si>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</si>
  <si>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</si>
  <si>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</si>
  <si>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</si>
  <si>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</si>
  <si>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</si>
  <si>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</si>
  <si>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</si>
  <si>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</si>
  <si>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</si>
  <si>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</si>
  <si>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</si>
  <si>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</si>
  <si>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</si>
  <si>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</si>
  <si>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</si>
  <si>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</si>
  <si>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</si>
  <si>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</si>
  <si>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</si>
  <si>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</si>
  <si>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</si>
  <si>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</si>
  <si>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</si>
  <si>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</si>
  <si>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</si>
  <si>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</si>
  <si>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</si>
  <si>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</si>
  <si>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</si>
  <si>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</si>
  <si>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</si>
  <si>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</si>
  <si>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</si>
  <si>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</si>
  <si>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</si>
  <si>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</si>
  <si>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</si>
  <si>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</si>
  <si>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</si>
  <si>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</si>
  <si>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</si>
  <si>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</si>
  <si>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</si>
  <si>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</si>
  <si>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</si>
  <si>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</si>
  <si>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</si>
  <si>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</si>
  <si>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</si>
  <si>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</si>
  <si>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</si>
  <si>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</si>
  <si>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</si>
  <si>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</si>
  <si>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</si>
  <si>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</si>
  <si>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</si>
  <si>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</si>
  <si>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</si>
  <si>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</si>
  <si>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</si>
  <si>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</si>
  <si>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</si>
  <si>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</si>
  <si>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</si>
  <si>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</si>
  <si>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</si>
  <si>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</si>
  <si>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</si>
  <si>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</si>
  <si>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</si>
  <si>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</si>
  <si>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</si>
  <si>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</si>
  <si>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</si>
  <si>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</si>
  <si>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</si>
  <si>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</si>
  <si>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</si>
  <si>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</si>
  <si>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</si>
  <si>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</si>
  <si>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</si>
  <si>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</si>
  <si>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</si>
  <si>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</si>
  <si>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</si>
  <si>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</si>
  <si>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</si>
  <si>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</si>
  <si>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</si>
  <si>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</si>
  <si>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</si>
  <si>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</si>
  <si>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</si>
  <si>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</si>
  <si>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</si>
  <si>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</si>
  <si>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</si>
  <si>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</si>
  <si>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</si>
  <si>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</si>
  <si>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</si>
  <si>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</si>
  <si>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</si>
  <si>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</si>
  <si>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</si>
  <si>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</si>
  <si>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</si>
  <si>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</si>
  <si>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</si>
  <si>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</si>
  <si>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</si>
  <si>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</si>
  <si>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</si>
  <si>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</si>
  <si>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</si>
  <si>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</si>
  <si>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</si>
  <si>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</si>
  <si>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</si>
  <si>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</si>
  <si>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</si>
  <si>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</si>
  <si>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</si>
  <si>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</si>
  <si>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</si>
  <si>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</si>
  <si>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</si>
  <si>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</si>
  <si>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</si>
  <si>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</si>
  <si>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</si>
  <si>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</si>
  <si>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</si>
  <si>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</si>
  <si>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</si>
  <si>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</si>
  <si>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</si>
  <si>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</si>
  <si>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</si>
  <si>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</si>
  <si>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</si>
  <si>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</si>
  <si>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</si>
  <si>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</si>
  <si>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</si>
  <si>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</si>
  <si>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</si>
  <si>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</si>
  <si>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</si>
  <si>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</si>
  <si>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</si>
  <si>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</si>
  <si>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</si>
  <si>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</si>
  <si>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</si>
  <si>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</si>
  <si>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</si>
  <si>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</si>
  <si>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</si>
  <si>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</si>
  <si>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</si>
  <si>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</si>
  <si>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</si>
  <si>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</si>
  <si>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</si>
  <si>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</si>
  <si>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</si>
  <si>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</si>
  <si>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</si>
  <si>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</si>
  <si>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</si>
  <si>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</si>
  <si>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</si>
  <si>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</si>
  <si>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</si>
  <si>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</si>
  <si>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</si>
  <si>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</si>
  <si>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</si>
  <si>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</si>
  <si>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</si>
  <si>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</si>
  <si>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</si>
  <si>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</si>
  <si>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</si>
  <si>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</si>
  <si>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</si>
  <si>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</si>
  <si>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</si>
  <si>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</si>
  <si>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</si>
  <si>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</si>
  <si>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</si>
  <si>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</si>
  <si>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</si>
  <si>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</si>
  <si>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</si>
  <si>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</si>
  <si>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</si>
  <si>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</si>
  <si>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</si>
  <si>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</si>
  <si>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</si>
  <si>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</si>
  <si>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</si>
  <si>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</si>
  <si>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</si>
  <si>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</si>
  <si>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</si>
  <si>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</si>
  <si>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</si>
  <si>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</si>
  <si>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</si>
  <si>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</si>
  <si>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</si>
  <si>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</si>
  <si>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</si>
  <si>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</si>
  <si>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</si>
  <si>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</si>
  <si>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</si>
  <si>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</si>
  <si>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</si>
  <si>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</si>
  <si>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</si>
  <si>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</si>
  <si>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</si>
  <si>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</si>
  <si>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</si>
  <si>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</si>
  <si>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</si>
  <si>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</si>
  <si>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</si>
  <si>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</si>
  <si>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</si>
  <si>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</si>
  <si>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</si>
  <si>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</si>
  <si>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</si>
  <si>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</si>
  <si>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</si>
  <si>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</si>
  <si>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</si>
  <si>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</si>
  <si>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</si>
  <si>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</si>
  <si>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</si>
  <si>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</si>
  <si>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</si>
  <si>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</si>
  <si>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</si>
  <si>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</si>
  <si>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</si>
  <si>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</si>
  <si>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</si>
  <si>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</si>
  <si>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</si>
  <si>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</si>
  <si>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</si>
  <si>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</si>
  <si>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</si>
  <si>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</si>
  <si>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</si>
  <si>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</si>
  <si>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</si>
  <si>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</si>
  <si>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</si>
  <si>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</si>
  <si>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</si>
  <si>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</si>
  <si>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</si>
  <si>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</si>
  <si>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</si>
  <si>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</si>
  <si>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</si>
  <si>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</si>
  <si>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</si>
  <si>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</si>
  <si>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</si>
  <si>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</si>
  <si>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</si>
  <si>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</si>
  <si>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</si>
  <si>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</si>
  <si>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</si>
  <si>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</si>
  <si>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</si>
  <si>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</si>
  <si>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</si>
  <si>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</si>
  <si>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</si>
  <si>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</si>
  <si>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</si>
  <si>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</si>
  <si>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</si>
  <si>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</si>
  <si>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</si>
  <si>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</si>
  <si>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</si>
  <si>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</si>
  <si>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</si>
  <si>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</si>
  <si>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</si>
  <si>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</si>
  <si>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</si>
  <si>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</si>
  <si>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</si>
  <si>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</si>
  <si>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</si>
  <si>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</si>
  <si>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</si>
  <si>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</si>
  <si>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</si>
  <si>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</si>
  <si>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</si>
  <si>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</si>
  <si>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</si>
  <si>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</si>
  <si>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</si>
  <si>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</si>
  <si>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</si>
  <si>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</si>
  <si>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</si>
  <si>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</si>
  <si>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</si>
  <si>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</si>
  <si>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</si>
  <si>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</si>
  <si>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</si>
  <si>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</si>
  <si>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</si>
  <si>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</si>
  <si>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</si>
  <si>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</si>
  <si>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</si>
  <si>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</si>
  <si>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</si>
  <si>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</si>
  <si>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</si>
  <si>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</si>
  <si>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</si>
  <si>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</si>
  <si>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</si>
  <si>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</si>
  <si>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</si>
  <si>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</si>
  <si>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</si>
  <si>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</si>
  <si>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</si>
  <si>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</si>
  <si>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</si>
  <si>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</si>
  <si>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</si>
  <si>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</si>
  <si>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</si>
  <si>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</si>
  <si>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</si>
  <si>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</si>
  <si>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</si>
  <si>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</si>
  <si>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</si>
  <si>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</si>
  <si>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</si>
  <si>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</si>
  <si>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</si>
  <si>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</si>
  <si>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</si>
  <si>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</si>
  <si>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</si>
  <si>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</si>
  <si>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</si>
  <si>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</si>
  <si>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</si>
  <si>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</si>
  <si>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</si>
  <si>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</si>
  <si>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</si>
  <si>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</si>
  <si>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</si>
  <si>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</si>
  <si>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</si>
  <si>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</si>
  <si>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</si>
  <si>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</si>
  <si>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</si>
  <si>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</si>
  <si>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</si>
  <si>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</si>
  <si>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</si>
  <si>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</si>
  <si>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</si>
  <si>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</si>
  <si>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</si>
  <si>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</si>
  <si>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</si>
  <si>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</si>
  <si>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</si>
  <si>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</si>
  <si>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</si>
  <si>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</si>
  <si>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</si>
  <si>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</si>
  <si>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</si>
  <si>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</si>
  <si>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</si>
  <si>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</si>
  <si>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</si>
  <si>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</si>
  <si>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</si>
  <si>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</si>
  <si>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</si>
  <si>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</si>
  <si>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</si>
  <si>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</si>
  <si>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</si>
  <si>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</si>
  <si>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</si>
  <si>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</si>
  <si>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</si>
  <si>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</si>
  <si>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</si>
  <si>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</si>
  <si>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</si>
  <si>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</si>
  <si>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</si>
  <si>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</si>
  <si>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</si>
  <si>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</si>
  <si>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</si>
  <si>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</si>
  <si>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</si>
  <si>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</si>
  <si>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</si>
  <si>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</si>
  <si>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</si>
  <si>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</si>
  <si>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</si>
  <si>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</si>
  <si>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</si>
  <si>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</si>
  <si>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</si>
  <si>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</si>
  <si>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</si>
  <si>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</si>
  <si>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</si>
  <si>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</si>
  <si>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</si>
  <si>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</si>
  <si>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</si>
  <si>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</si>
  <si>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</si>
  <si>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</si>
  <si>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</si>
  <si>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</si>
  <si>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</si>
  <si>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</si>
  <si>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</si>
  <si>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</si>
  <si>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</si>
  <si>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</si>
  <si>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</si>
  <si>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</si>
  <si>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</si>
  <si>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</si>
  <si>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</si>
  <si>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</si>
  <si>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</si>
  <si>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</si>
  <si>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</si>
  <si>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</si>
  <si>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</si>
  <si>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</si>
  <si>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</si>
  <si>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</si>
  <si>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</si>
  <si>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</si>
  <si>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</si>
  <si>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</si>
  <si>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</si>
  <si>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</si>
  <si>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</si>
  <si>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</si>
  <si>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</si>
  <si>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</si>
  <si>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</si>
  <si>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</si>
  <si>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</si>
  <si>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</si>
  <si>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</si>
  <si>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</si>
  <si>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</si>
  <si>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</si>
  <si>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</si>
  <si>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</si>
  <si>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</si>
  <si>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</si>
  <si>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</si>
  <si>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</si>
  <si>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</si>
  <si>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</si>
  <si>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</si>
  <si>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</si>
  <si>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</si>
  <si>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</si>
  <si>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</si>
  <si>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</si>
  <si>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</si>
  <si>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</si>
  <si>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</si>
  <si>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</si>
  <si>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</si>
  <si>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</si>
  <si>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</si>
  <si>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</si>
  <si>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</si>
  <si>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</si>
  <si>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</si>
  <si>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</si>
  <si>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</si>
  <si>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</si>
  <si>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</si>
  <si>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</si>
  <si>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</si>
  <si>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</si>
  <si>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</si>
  <si>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</si>
  <si>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</si>
  <si>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</si>
  <si>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</si>
  <si>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</si>
  <si>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</si>
  <si>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</si>
  <si>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</si>
  <si>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</si>
  <si>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</si>
  <si>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</si>
  <si>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</si>
  <si>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</si>
  <si>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</si>
  <si>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</si>
  <si>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</si>
  <si>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</si>
  <si>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</si>
  <si>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</si>
  <si>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</si>
  <si>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</si>
  <si>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</si>
  <si>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</si>
  <si>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</si>
  <si>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</si>
  <si>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</si>
  <si>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</si>
  <si>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</si>
  <si>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</si>
  <si>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</si>
  <si>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</si>
  <si>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</si>
  <si>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</si>
  <si>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</si>
  <si>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</si>
  <si>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</si>
  <si>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</si>
  <si>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</si>
  <si>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</si>
  <si>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</si>
  <si>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</si>
  <si>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</si>
  <si>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</si>
  <si>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</si>
  <si>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</si>
  <si>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</si>
  <si>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</si>
  <si>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</si>
  <si>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</si>
  <si>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</si>
  <si>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</si>
  <si>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</si>
  <si>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</si>
  <si>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</si>
  <si>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</si>
  <si>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</si>
  <si>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</si>
  <si>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</si>
  <si>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</si>
  <si>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</si>
  <si>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</si>
  <si>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</si>
  <si>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</si>
  <si>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</si>
  <si>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</si>
  <si>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</si>
  <si>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</si>
  <si>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</si>
  <si>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</si>
  <si>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</si>
  <si>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</si>
  <si>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</si>
  <si>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</si>
  <si>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</si>
  <si>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</si>
  <si>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</si>
  <si>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</si>
  <si>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</si>
  <si>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</si>
  <si>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</si>
  <si>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</si>
  <si>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</si>
  <si>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</si>
  <si>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</si>
  <si>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</si>
  <si>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</si>
  <si>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</si>
  <si>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</si>
  <si>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</si>
  <si>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</si>
  <si>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</si>
  <si>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</si>
  <si>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</si>
  <si>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</si>
  <si>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</si>
  <si>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</si>
  <si>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</si>
  <si>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</si>
  <si>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</si>
  <si>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</si>
  <si>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</si>
  <si>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</si>
  <si>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</si>
  <si>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</si>
  <si>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</si>
  <si>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</si>
  <si>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</si>
  <si>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</si>
  <si>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</si>
  <si>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</si>
  <si>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</si>
  <si>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</si>
  <si>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</si>
  <si>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</si>
  <si>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</si>
  <si>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</si>
  <si>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</si>
  <si>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</si>
  <si>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</si>
  <si>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</si>
  <si>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</si>
  <si>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</si>
  <si>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</si>
  <si>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</si>
  <si>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</si>
  <si>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</si>
  <si>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</si>
  <si>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</si>
  <si>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</si>
  <si>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</si>
  <si>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</si>
  <si>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</si>
  <si>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</si>
  <si>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</si>
  <si>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</si>
  <si>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</si>
  <si>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</si>
  <si>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</si>
  <si>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</si>
  <si>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</si>
  <si>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</si>
  <si>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</si>
  <si>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</si>
  <si>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</si>
  <si>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</si>
  <si>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</si>
  <si>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</si>
  <si>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</si>
  <si>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</si>
  <si>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</si>
  <si>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</si>
  <si>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</si>
  <si>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</si>
  <si>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</si>
  <si>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</si>
  <si>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</si>
  <si>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</si>
  <si>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</si>
  <si>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</si>
  <si>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</si>
  <si>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</si>
  <si>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</si>
  <si>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</si>
  <si>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</si>
  <si>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</si>
  <si>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</si>
  <si>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</si>
  <si>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</si>
  <si>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</si>
  <si>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</si>
  <si>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</si>
  <si>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</si>
  <si>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</si>
  <si>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</si>
  <si>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</si>
  <si>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</si>
  <si>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</si>
  <si>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</si>
  <si>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</si>
  <si>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</si>
  <si>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</si>
  <si>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</si>
  <si>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</si>
  <si>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</si>
  <si>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</si>
  <si>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</si>
  <si>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</si>
  <si>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</si>
  <si>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</si>
  <si>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</si>
  <si>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</si>
  <si>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</si>
  <si>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</si>
  <si>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</si>
  <si>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</si>
  <si>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</si>
  <si>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</si>
  <si>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</si>
  <si>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</si>
  <si>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</si>
  <si>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</si>
  <si>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</si>
  <si>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</si>
  <si>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</si>
  <si>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</si>
  <si>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</si>
  <si>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</si>
  <si>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</si>
  <si>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</si>
  <si>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</si>
  <si>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</si>
  <si>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</si>
  <si>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</si>
  <si>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</si>
  <si>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</si>
  <si>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</si>
  <si>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</si>
  <si>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</si>
  <si>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</si>
  <si>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</si>
  <si>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</si>
  <si>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</si>
  <si>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</si>
  <si>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</si>
  <si>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</si>
  <si>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</si>
  <si>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</si>
  <si>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</si>
  <si>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</si>
  <si>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</si>
  <si>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</si>
  <si>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</si>
  <si>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</si>
  <si>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</si>
  <si>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</si>
  <si>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</si>
  <si>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</si>
  <si>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</si>
  <si>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</si>
  <si>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</si>
  <si>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</si>
  <si>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</si>
  <si>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</si>
  <si>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</si>
  <si>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</si>
  <si>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</si>
  <si>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</si>
  <si>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</si>
  <si>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</si>
  <si>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</si>
  <si>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</si>
  <si>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</si>
  <si>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</si>
  <si>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</si>
  <si>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</si>
  <si>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</si>
  <si>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</si>
  <si>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</si>
  <si>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</si>
  <si>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</si>
  <si>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</si>
  <si>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</si>
  <si>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</si>
  <si>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</si>
  <si>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</si>
  <si>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</si>
  <si>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</si>
  <si>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</si>
  <si>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</si>
  <si>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</si>
  <si>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</si>
  <si>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</si>
  <si>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</si>
  <si>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</si>
  <si>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</si>
  <si>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</si>
  <si>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</si>
  <si>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</si>
  <si>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</si>
  <si>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</si>
  <si>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</si>
  <si>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</si>
  <si>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</si>
  <si>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</si>
  <si>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</si>
  <si>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</si>
  <si>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</si>
  <si>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</si>
  <si>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</si>
  <si>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</si>
  <si>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</si>
  <si>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</si>
  <si>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</si>
  <si>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</si>
  <si>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</si>
  <si>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</si>
  <si>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</si>
  <si>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</si>
  <si>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</si>
  <si>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</si>
  <si>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</si>
  <si>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</si>
  <si>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</si>
  <si>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</si>
  <si>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</si>
  <si>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</si>
  <si>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</si>
  <si>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</si>
  <si>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</si>
  <si>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</si>
  <si>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</si>
  <si>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</si>
  <si>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</si>
  <si>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</si>
  <si>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</si>
  <si>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</si>
  <si>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</si>
  <si>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</si>
  <si>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</si>
  <si>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</si>
  <si>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</si>
  <si>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</si>
  <si>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</si>
  <si>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</si>
  <si>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</si>
  <si>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</si>
  <si>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</si>
  <si>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</si>
  <si>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</si>
  <si>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</si>
  <si>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</si>
  <si>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</si>
  <si>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</si>
  <si>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</si>
  <si>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</si>
  <si>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</si>
  <si>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</si>
  <si>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</si>
  <si>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</si>
  <si>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</si>
  <si>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</si>
  <si>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</si>
  <si>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</si>
  <si>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</si>
  <si>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</si>
  <si>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</si>
  <si>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</si>
  <si>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</si>
  <si>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</si>
  <si>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</si>
  <si>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</si>
  <si>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</si>
  <si>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</si>
  <si>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</si>
  <si>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</si>
  <si>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</si>
  <si>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</si>
  <si>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</si>
  <si>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</si>
  <si>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</si>
  <si>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</si>
  <si>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</si>
  <si>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</si>
  <si>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</si>
  <si>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</si>
  <si>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</si>
  <si>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</si>
  <si>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</si>
  <si>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</si>
  <si>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</si>
  <si>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</si>
  <si>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</si>
  <si>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</si>
  <si>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</si>
  <si>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</si>
  <si>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</si>
  <si>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</si>
  <si>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</si>
  <si>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</si>
  <si>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</si>
  <si>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</si>
  <si>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</si>
  <si>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</si>
  <si>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</si>
  <si>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</si>
  <si>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</si>
  <si>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</si>
  <si>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</si>
  <si>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</si>
  <si>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</si>
  <si>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</si>
  <si>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</si>
  <si>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</si>
  <si>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</si>
  <si>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</si>
  <si>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</si>
  <si>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</si>
  <si>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</si>
  <si>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</si>
  <si>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</si>
  <si>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</si>
  <si>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</si>
  <si>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</si>
  <si>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</si>
  <si>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</si>
  <si>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</si>
  <si>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</si>
  <si>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</si>
  <si>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</si>
  <si>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</si>
  <si>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</si>
  <si>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</si>
  <si>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</si>
  <si>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</si>
  <si>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</si>
  <si>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</si>
  <si>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</si>
  <si>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</si>
  <si>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</si>
  <si>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</si>
  <si>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</si>
  <si>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</si>
  <si>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</si>
  <si>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</si>
  <si>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</si>
  <si>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</si>
  <si>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</si>
  <si>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</si>
  <si>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</si>
  <si>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</si>
  <si>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</si>
  <si>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</si>
  <si>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</si>
  <si>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</si>
  <si>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</si>
  <si>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</si>
  <si>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</si>
  <si>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</si>
  <si>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</si>
  <si>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</si>
  <si>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</si>
  <si>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</si>
  <si>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</si>
  <si>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</si>
  <si>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</si>
  <si>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</si>
  <si>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</si>
  <si>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</si>
  <si>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</si>
  <si>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</si>
  <si>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</si>
  <si>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</si>
  <si>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</si>
  <si>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</si>
  <si>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</si>
  <si>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</si>
  <si>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</si>
  <si>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</si>
  <si>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</si>
  <si>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</si>
  <si>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</si>
  <si>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</si>
  <si>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</si>
  <si>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</si>
  <si>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</si>
  <si>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</si>
  <si>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</si>
  <si>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</si>
  <si>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</si>
  <si>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</si>
  <si>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</si>
  <si>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</si>
  <si>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</si>
  <si>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</si>
  <si>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</si>
  <si>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</si>
  <si>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</si>
  <si>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</si>
  <si>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</si>
  <si>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</si>
  <si>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</si>
  <si>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</si>
  <si>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</si>
  <si>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</si>
  <si>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</si>
  <si>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</si>
  <si>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</si>
  <si>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</si>
  <si>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</si>
  <si>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</si>
  <si>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</si>
  <si>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</si>
  <si>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</si>
  <si>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</si>
  <si>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</si>
  <si>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</si>
  <si>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</si>
  <si>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</si>
  <si>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</si>
  <si>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</si>
  <si>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</si>
  <si>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</si>
  <si>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</si>
  <si>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</si>
  <si>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</si>
  <si>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</si>
  <si>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</si>
  <si>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</si>
  <si>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</si>
  <si>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</si>
  <si>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</si>
  <si>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</si>
  <si>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</si>
  <si>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</si>
  <si>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</si>
  <si>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</si>
  <si>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</si>
  <si>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</si>
  <si>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</si>
  <si>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</si>
  <si>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</si>
  <si>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</si>
  <si>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</si>
  <si>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</si>
  <si>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</si>
  <si>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</si>
  <si>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</si>
  <si>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</si>
  <si>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</si>
  <si>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</si>
  <si>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</si>
  <si>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</si>
  <si>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</si>
  <si>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</si>
  <si>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</si>
  <si>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</si>
  <si>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</si>
  <si>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</si>
  <si>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</si>
  <si>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</si>
  <si>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</si>
  <si>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</si>
  <si>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</si>
  <si>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</si>
  <si>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</si>
  <si>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</si>
  <si>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</si>
  <si>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</si>
  <si>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</si>
  <si>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</si>
  <si>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</si>
  <si>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</si>
  <si>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</si>
  <si>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</si>
  <si>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</si>
  <si>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</si>
  <si>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</si>
  <si>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</si>
  <si>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</si>
  <si>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</si>
  <si>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</si>
  <si>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</si>
  <si>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</si>
  <si>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</si>
  <si>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</si>
  <si>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</si>
  <si>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</si>
  <si>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</si>
  <si>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</si>
  <si>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</si>
  <si>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</si>
  <si>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</si>
  <si>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</si>
  <si>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</si>
  <si>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</si>
  <si>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</si>
  <si>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</si>
  <si>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</si>
  <si>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</si>
  <si>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</si>
  <si>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</si>
  <si>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</si>
  <si>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</si>
  <si>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</si>
  <si>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</si>
  <si>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</si>
  <si>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</si>
  <si>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</si>
  <si>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</si>
  <si>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</si>
  <si>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</si>
  <si>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</si>
  <si>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</si>
  <si>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</si>
  <si>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</si>
  <si>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</si>
  <si>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</si>
  <si>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</si>
  <si>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</si>
  <si>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</si>
  <si>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</si>
  <si>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</si>
  <si>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</si>
  <si>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</si>
  <si>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</si>
  <si>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</si>
  <si>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</si>
  <si>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</si>
  <si>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</si>
  <si>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</si>
  <si>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</si>
  <si>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</si>
  <si>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</si>
  <si>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</si>
  <si>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</si>
  <si>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</si>
  <si>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</si>
  <si>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</si>
  <si>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</si>
  <si>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</si>
  <si>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</si>
  <si>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</si>
  <si>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</si>
  <si>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</si>
  <si>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</si>
  <si>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</si>
  <si>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</si>
  <si>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</si>
  <si>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</si>
  <si>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</si>
  <si>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</si>
  <si>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</si>
  <si>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</si>
  <si>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</si>
  <si>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</si>
  <si>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</si>
  <si>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</si>
  <si>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</si>
  <si>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</si>
  <si>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</si>
  <si>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</si>
  <si>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</si>
  <si>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</si>
  <si>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</si>
  <si>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</si>
  <si>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</si>
  <si>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</si>
  <si>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</si>
  <si>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</si>
  <si>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</si>
  <si>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</si>
  <si>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</si>
  <si>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</si>
  <si>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</si>
  <si>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</si>
  <si>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</si>
  <si>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</si>
  <si>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</si>
  <si>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</si>
  <si>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</si>
  <si>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</si>
  <si>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</si>
  <si>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</si>
  <si>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</si>
  <si>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</si>
  <si>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</si>
  <si>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</si>
  <si>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</si>
  <si>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</si>
  <si>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</si>
  <si>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</si>
  <si>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</si>
  <si>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</si>
  <si>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</si>
  <si>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</si>
  <si>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</si>
  <si>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</si>
  <si>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</si>
  <si>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</si>
  <si>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</si>
  <si>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</si>
  <si>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</si>
  <si>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</si>
  <si>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</si>
  <si>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</si>
  <si>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</si>
  <si>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</si>
  <si>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</si>
  <si>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</si>
  <si>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</si>
  <si>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</si>
  <si>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</si>
  <si>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</si>
  <si>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</si>
  <si>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</si>
  <si>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</si>
  <si>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</si>
  <si>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</si>
  <si>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</si>
  <si>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</si>
  <si>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</si>
  <si>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</si>
  <si>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</si>
  <si>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</si>
  <si>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</si>
  <si>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</si>
  <si>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</si>
  <si>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</si>
  <si>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</si>
  <si>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</si>
  <si>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</si>
  <si>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</si>
  <si>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</si>
  <si>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</si>
  <si>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</si>
  <si>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</si>
  <si>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</si>
  <si>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</si>
  <si>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</si>
  <si>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</si>
  <si>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</si>
  <si>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</si>
  <si>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</si>
  <si>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</si>
  <si>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</si>
  <si>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</si>
  <si>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</si>
  <si>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</si>
  <si>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</si>
  <si>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</si>
  <si>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</si>
  <si>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</si>
  <si>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</si>
  <si>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</si>
  <si>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</si>
  <si>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</si>
  <si>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</si>
  <si>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</si>
  <si>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</si>
  <si>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</si>
  <si>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</si>
  <si>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</si>
  <si>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</si>
  <si>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</si>
  <si>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</si>
  <si>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</si>
  <si>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</si>
  <si>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</si>
  <si>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</si>
  <si>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</si>
  <si>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</si>
  <si>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</si>
  <si>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</si>
  <si>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</si>
  <si>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</si>
  <si>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</si>
  <si>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</si>
  <si>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</si>
  <si>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</si>
  <si>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</si>
  <si>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</si>
  <si>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</si>
  <si>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</si>
  <si>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</si>
  <si>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</si>
  <si>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</si>
  <si>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</si>
  <si>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</si>
  <si>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</si>
  <si>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</si>
  <si>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</si>
  <si>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</si>
  <si>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</si>
  <si>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</si>
  <si>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</si>
  <si>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</si>
  <si>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</si>
  <si>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</si>
  <si>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</si>
  <si>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</si>
  <si>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</si>
  <si>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</si>
  <si>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</si>
  <si>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</si>
  <si>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</si>
  <si>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</si>
  <si>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</si>
  <si>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</si>
  <si>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</si>
  <si>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</si>
  <si>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</si>
  <si>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</si>
  <si>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</si>
  <si>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</si>
  <si>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</si>
  <si>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</si>
  <si>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</si>
  <si>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</si>
  <si>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</si>
  <si>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</si>
  <si>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</si>
  <si>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</si>
  <si>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</si>
  <si>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</si>
  <si>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</si>
  <si>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</si>
  <si>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</si>
  <si>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</si>
  <si>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</si>
  <si>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</si>
  <si>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</si>
  <si>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</si>
  <si>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</si>
  <si>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</si>
  <si>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</si>
  <si>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</si>
  <si>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</si>
  <si>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</si>
  <si>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</si>
  <si>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</si>
  <si>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</si>
  <si>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</si>
  <si>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</si>
  <si>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</si>
  <si>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</si>
  <si>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</si>
  <si>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</si>
  <si>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</si>
  <si>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</si>
  <si>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</si>
  <si>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</si>
  <si>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</si>
  <si>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</si>
  <si>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</si>
  <si>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</si>
  <si>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</si>
  <si>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</si>
  <si>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</si>
  <si>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</si>
  <si>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</si>
  <si>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</si>
  <si>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</si>
  <si>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</si>
  <si>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</si>
  <si>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</si>
  <si>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</si>
  <si>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</si>
  <si>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</si>
  <si>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</si>
  <si>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</si>
  <si>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</si>
  <si>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</si>
  <si>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</si>
  <si>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</si>
  <si>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</si>
  <si>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</si>
  <si>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</si>
  <si>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</si>
  <si>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</si>
  <si>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</si>
  <si>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</si>
  <si>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</si>
  <si>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</si>
  <si>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</si>
  <si>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</si>
  <si>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</si>
  <si>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</si>
  <si>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</si>
  <si>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</si>
  <si>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</si>
  <si>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</si>
  <si>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</si>
  <si>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</si>
  <si>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</si>
  <si>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</si>
  <si>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</si>
  <si>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</si>
  <si>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</si>
  <si>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</si>
  <si>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</si>
  <si>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</si>
  <si>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</si>
  <si>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</si>
  <si>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</si>
  <si>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</si>
  <si>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</si>
  <si>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</si>
  <si>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</si>
  <si>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</si>
  <si>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</si>
  <si>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</si>
  <si>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</si>
  <si>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</si>
  <si>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</si>
  <si>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</si>
  <si>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</si>
  <si>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</si>
  <si>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</si>
  <si>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</si>
  <si>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</si>
  <si>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</si>
  <si>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</si>
  <si>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</si>
  <si>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</si>
  <si>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</si>
  <si>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</si>
  <si>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</si>
  <si>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</si>
  <si>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</si>
  <si>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</si>
  <si>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</si>
  <si>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</si>
  <si>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</si>
  <si>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</si>
  <si>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</si>
  <si>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</si>
  <si>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</si>
  <si>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</si>
  <si>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</si>
  <si>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</si>
  <si>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</si>
  <si>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</si>
  <si>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</si>
  <si>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</si>
  <si>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</si>
  <si>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</si>
  <si>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</si>
  <si>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</si>
  <si>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</si>
  <si>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</si>
  <si>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</si>
  <si>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</si>
  <si>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</si>
  <si>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</si>
  <si>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</si>
  <si>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</si>
  <si>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</si>
  <si>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</si>
  <si>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</si>
  <si>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</si>
  <si>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</si>
  <si>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</si>
  <si>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</si>
  <si>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</si>
  <si>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</si>
  <si>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</si>
  <si>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</si>
  <si>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</si>
  <si>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</si>
  <si>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</si>
  <si>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</si>
  <si>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</si>
  <si>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</si>
  <si>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</si>
  <si>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</si>
  <si>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</si>
  <si>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</si>
  <si>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</si>
  <si>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</si>
  <si>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</si>
  <si>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</si>
  <si>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</si>
  <si>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</si>
  <si>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</si>
  <si>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</si>
  <si>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</si>
  <si>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</si>
  <si>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</si>
  <si>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</si>
  <si>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</si>
  <si>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</si>
  <si>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</si>
  <si>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</si>
  <si>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</si>
  <si>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</si>
  <si>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</si>
  <si>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</si>
  <si>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</si>
  <si>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</si>
  <si>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</si>
  <si>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</si>
  <si>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</si>
  <si>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</si>
  <si>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</si>
  <si>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</si>
  <si>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</si>
  <si>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</si>
  <si>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</si>
  <si>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</si>
  <si>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</si>
  <si>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</si>
  <si>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</si>
  <si>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</si>
  <si>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</si>
  <si>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</si>
  <si>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</si>
  <si>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</si>
  <si>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</si>
  <si>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</si>
  <si>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</si>
  <si>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</si>
  <si>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</si>
  <si>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</si>
  <si>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</si>
  <si>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</si>
  <si>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</si>
  <si>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</si>
  <si>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</si>
  <si>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</si>
  <si>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</si>
  <si>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</si>
  <si>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</si>
  <si>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</si>
  <si>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</si>
  <si>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</si>
  <si>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</si>
  <si>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</si>
  <si>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</si>
  <si>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</si>
  <si>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</si>
  <si>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</si>
  <si>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</si>
  <si>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</si>
  <si>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</si>
  <si>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</si>
  <si>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</si>
  <si>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</si>
  <si>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</si>
  <si>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</si>
  <si>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</si>
  <si>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</si>
  <si>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</si>
  <si>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</si>
  <si>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</si>
  <si>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</si>
  <si>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</si>
  <si>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</si>
  <si>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</si>
  <si>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</si>
  <si>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</si>
  <si>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</si>
  <si>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</si>
  <si>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</si>
  <si>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</si>
  <si>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</si>
  <si>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</si>
  <si>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</si>
  <si>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</si>
  <si>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</si>
  <si>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</si>
  <si>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</si>
  <si>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</si>
  <si>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</si>
  <si>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</si>
  <si>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</si>
  <si>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</si>
  <si>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</si>
  <si>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</si>
  <si>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</si>
  <si>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</si>
  <si>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</si>
  <si>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</si>
  <si>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</si>
  <si>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</si>
  <si>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</si>
  <si>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</si>
  <si>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</si>
  <si>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</si>
  <si>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</si>
  <si>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</si>
  <si>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</si>
  <si>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</si>
  <si>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</si>
  <si>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</si>
  <si>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</si>
  <si>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</si>
  <si>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</si>
  <si>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</si>
  <si>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</si>
  <si>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</si>
  <si>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</si>
  <si>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</si>
  <si>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</si>
  <si>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</si>
  <si>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</si>
  <si>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</si>
  <si>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</si>
  <si>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</si>
  <si>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</si>
  <si>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</si>
  <si>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</si>
  <si>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</si>
  <si>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</si>
  <si>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</si>
  <si>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</si>
  <si>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</si>
  <si>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</si>
  <si>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</si>
  <si>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</si>
  <si>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</si>
  <si>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</si>
  <si>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</si>
  <si>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</si>
  <si>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</si>
  <si>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</si>
  <si>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</si>
  <si>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</si>
  <si>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</si>
  <si>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</si>
  <si>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</si>
  <si>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</si>
  <si>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</si>
  <si>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</si>
  <si>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</si>
  <si>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</si>
  <si>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</si>
  <si>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</si>
  <si>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</si>
  <si>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</si>
  <si>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</si>
  <si>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</si>
  <si>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</si>
  <si>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</si>
  <si>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</si>
  <si>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</si>
  <si>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</si>
  <si>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</si>
  <si>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</si>
  <si>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</si>
  <si>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</si>
  <si>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</si>
  <si>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</si>
  <si>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</si>
  <si>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</si>
  <si>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</si>
  <si>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</si>
  <si>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</si>
  <si>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</si>
  <si>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</si>
  <si>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</si>
  <si>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</si>
  <si>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</si>
  <si>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</si>
  <si>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</si>
  <si>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</si>
  <si>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</si>
  <si>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</si>
  <si>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</si>
  <si>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</si>
  <si>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</si>
  <si>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</si>
  <si>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</si>
  <si>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</si>
  <si>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</si>
  <si>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</si>
  <si>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</si>
  <si>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</si>
  <si>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</si>
  <si>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</si>
  <si>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</si>
  <si>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</si>
  <si>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</si>
  <si>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</si>
  <si>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</si>
  <si>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</si>
  <si>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</si>
  <si>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</si>
  <si>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</si>
  <si>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</si>
  <si>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</si>
  <si>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</si>
  <si>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</si>
  <si>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</si>
  <si>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</si>
  <si>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</si>
  <si>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</si>
  <si>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</si>
  <si>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</si>
  <si>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</si>
  <si>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</si>
  <si>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</si>
  <si>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</si>
  <si>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</si>
  <si>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</si>
  <si>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</si>
  <si>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</si>
  <si>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</si>
  <si>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</si>
  <si>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</si>
  <si>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</si>
  <si>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</si>
  <si>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</si>
  <si>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</si>
  <si>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</si>
  <si>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</si>
  <si>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</si>
  <si>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</si>
  <si>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</si>
  <si>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</si>
  <si>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</si>
  <si>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</si>
  <si>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</si>
  <si>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</si>
  <si>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</si>
  <si>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</si>
  <si>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</si>
  <si>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</si>
  <si>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</si>
  <si>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</si>
  <si>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</si>
  <si>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</si>
  <si>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</si>
  <si>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</si>
  <si>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</si>
  <si>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</si>
  <si>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</si>
  <si>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</si>
  <si>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</si>
  <si>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</si>
  <si>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</si>
  <si>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</si>
  <si>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</si>
  <si>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</si>
  <si>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</si>
  <si>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</si>
  <si>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</si>
  <si>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</si>
  <si>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</si>
  <si>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</si>
  <si>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</si>
  <si>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</si>
  <si>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</si>
  <si>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</si>
  <si>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</si>
  <si>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</si>
  <si>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</si>
  <si>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</si>
  <si>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</si>
  <si>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</si>
  <si>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</si>
  <si>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</si>
  <si>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</si>
  <si>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</si>
  <si>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</si>
  <si>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</si>
  <si>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</si>
  <si>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</si>
  <si>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</si>
  <si>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</si>
  <si>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</si>
  <si>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</si>
  <si>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</si>
  <si>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</si>
  <si>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</si>
  <si>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</si>
  <si>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</si>
  <si>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</si>
  <si>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</si>
  <si>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</si>
  <si>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</si>
  <si>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</si>
  <si>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</si>
  <si>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</si>
  <si>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</si>
  <si>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</si>
  <si>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</si>
  <si>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</si>
  <si>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</si>
  <si>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</si>
  <si>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</si>
  <si>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</si>
  <si>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</si>
  <si>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</si>
  <si>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</si>
  <si>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</si>
  <si>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</si>
  <si>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</si>
  <si>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</si>
  <si>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</si>
  <si>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</si>
  <si>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</si>
  <si>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</si>
  <si>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</si>
  <si>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</si>
  <si>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</si>
  <si>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</si>
  <si>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</si>
  <si>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</si>
  <si>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</si>
  <si>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</si>
  <si>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</si>
  <si>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</si>
  <si>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</si>
  <si>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</si>
  <si>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</si>
  <si>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</si>
  <si>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</si>
  <si>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</si>
  <si>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</si>
  <si>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</si>
  <si>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</si>
  <si>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</si>
  <si>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</si>
  <si>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</si>
  <si>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</si>
  <si>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</si>
  <si>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</si>
  <si>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</si>
  <si>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</si>
  <si>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</si>
  <si>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</si>
  <si>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</si>
  <si>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</si>
  <si>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</si>
  <si>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</si>
  <si>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</si>
  <si>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</si>
  <si>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</si>
  <si>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</si>
  <si>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</si>
  <si>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</si>
  <si>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</si>
  <si>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</si>
  <si>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</si>
  <si>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</si>
  <si>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</si>
  <si>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</si>
  <si>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</si>
  <si>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</si>
  <si>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</si>
  <si>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</si>
  <si>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</si>
  <si>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</si>
  <si>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</si>
  <si>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</si>
  <si>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</si>
  <si>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</si>
  <si>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</si>
  <si>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</si>
  <si>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</si>
  <si>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</si>
  <si>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</si>
  <si>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</si>
  <si>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</si>
  <si>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</si>
  <si>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</si>
  <si>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</si>
  <si>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</si>
  <si>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</si>
  <si>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</si>
  <si>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</si>
  <si>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</si>
  <si>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</si>
  <si>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</si>
  <si>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</si>
  <si>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</si>
  <si>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</si>
  <si>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</si>
  <si>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</si>
  <si>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</si>
  <si>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</si>
  <si>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</si>
  <si>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</si>
  <si>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</si>
  <si>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</si>
  <si>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</si>
  <si>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</si>
  <si>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</si>
  <si>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</si>
  <si>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</si>
  <si>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</si>
  <si>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</si>
  <si>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</si>
  <si>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</si>
  <si>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</si>
  <si>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</si>
  <si>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</si>
  <si>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</si>
  <si>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</si>
  <si>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</si>
  <si>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</si>
  <si>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</si>
  <si>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</si>
  <si>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</si>
  <si>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</si>
  <si>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</si>
  <si>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</si>
  <si>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</si>
  <si>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</si>
  <si>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</si>
  <si>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</si>
  <si>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</si>
  <si>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</si>
  <si>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</si>
  <si>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</si>
  <si>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</si>
  <si>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</si>
  <si>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</si>
  <si>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</si>
  <si>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</si>
  <si>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</si>
  <si>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</si>
  <si>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</si>
  <si>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</si>
  <si>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</si>
  <si>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</si>
  <si>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</si>
  <si>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</si>
  <si>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</si>
  <si>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</si>
  <si>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</si>
  <si>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</si>
  <si>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</si>
  <si>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</si>
  <si>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</si>
  <si>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</si>
  <si>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</si>
  <si>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</si>
  <si>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</si>
  <si>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</si>
  <si>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</si>
  <si>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</si>
  <si>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</si>
  <si>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</si>
  <si>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</si>
  <si>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</si>
  <si>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</si>
  <si>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</si>
  <si>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</si>
  <si>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</si>
  <si>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</si>
  <si>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</si>
  <si>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</si>
  <si>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</si>
  <si>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</si>
  <si>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</si>
  <si>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</si>
  <si>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</si>
  <si>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</si>
  <si>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</si>
  <si>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</si>
  <si>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</si>
  <si>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</si>
  <si>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</si>
  <si>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</si>
  <si>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</si>
  <si>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</si>
  <si>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</si>
  <si>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</si>
  <si>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</si>
  <si>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</si>
  <si>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</si>
  <si>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</si>
  <si>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</si>
  <si>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</si>
  <si>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</si>
  <si>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</si>
  <si>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</si>
  <si>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</si>
  <si>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</si>
  <si>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</si>
  <si>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</si>
  <si>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</si>
  <si>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</si>
  <si>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</si>
  <si>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</si>
  <si>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</si>
  <si>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</si>
  <si>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</si>
  <si>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</si>
  <si>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</si>
  <si>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</si>
  <si>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</si>
  <si>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</si>
  <si>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</si>
  <si>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</si>
  <si>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</si>
  <si>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</si>
  <si>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</si>
  <si>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</si>
  <si>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</si>
  <si>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</si>
  <si>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</si>
  <si>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</si>
  <si>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</si>
  <si>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</si>
  <si>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</si>
  <si>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</si>
  <si>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</si>
  <si>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</si>
  <si>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</si>
  <si>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</si>
  <si>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</si>
  <si>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</si>
  <si>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</si>
  <si>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</si>
  <si>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</si>
  <si>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</si>
  <si>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</si>
  <si>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</si>
  <si>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</si>
  <si>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</si>
  <si>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</si>
  <si>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</si>
  <si>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</si>
  <si>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</si>
  <si>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</si>
  <si>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</si>
  <si>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</si>
  <si>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</si>
  <si>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</si>
  <si>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</si>
  <si>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</si>
  <si>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</si>
  <si>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</si>
  <si>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</si>
  <si>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</si>
  <si>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</si>
  <si>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</si>
  <si>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</si>
  <si>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</si>
  <si>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</si>
  <si>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</si>
  <si>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</si>
  <si>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</si>
  <si>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</si>
  <si>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</si>
  <si>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</si>
  <si>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</si>
  <si>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</si>
  <si>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</si>
  <si>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</si>
  <si>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</si>
  <si>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</si>
  <si>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</si>
  <si>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</si>
  <si>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</si>
  <si>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</si>
  <si>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</si>
  <si>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</si>
  <si>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</si>
  <si>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</si>
  <si>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</si>
  <si>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</si>
  <si>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</si>
  <si>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</si>
  <si>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</si>
  <si>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</si>
  <si>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</si>
  <si>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</si>
  <si>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</si>
  <si>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</si>
  <si>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</si>
  <si>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</si>
  <si>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</si>
  <si>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</si>
  <si>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</si>
  <si>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</si>
  <si>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</si>
  <si>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</si>
  <si>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</si>
  <si>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</si>
  <si>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</si>
  <si>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</si>
  <si>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</si>
  <si>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</si>
  <si>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</si>
  <si>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</si>
  <si>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</si>
  <si>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</si>
  <si>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</si>
  <si>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</si>
  <si>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</si>
  <si>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</si>
  <si>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</si>
  <si>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</si>
  <si>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</si>
  <si>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</si>
  <si>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</si>
  <si>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</si>
  <si>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</si>
  <si>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</si>
  <si>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</si>
  <si>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</si>
  <si>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</si>
  <si>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</si>
  <si>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</si>
  <si>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</si>
  <si>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</si>
  <si>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</si>
  <si>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</si>
  <si>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</si>
  <si>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</si>
  <si>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</si>
  <si>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</si>
  <si>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</si>
  <si>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</si>
  <si>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</si>
  <si>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</si>
  <si>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</si>
  <si>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</si>
  <si>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</si>
  <si>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</si>
  <si>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</si>
  <si>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</si>
  <si>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</si>
  <si>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</si>
  <si>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</si>
  <si>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</si>
  <si>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</si>
  <si>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</si>
  <si>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</si>
  <si>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</si>
  <si>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</si>
  <si>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</si>
  <si>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</si>
  <si>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</si>
  <si>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</si>
  <si>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</si>
  <si>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</si>
  <si>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</si>
  <si>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</si>
  <si>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</si>
  <si>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</si>
  <si>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</si>
  <si>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</si>
  <si>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</si>
  <si>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</si>
  <si>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</si>
  <si>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</si>
  <si>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</si>
  <si>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</si>
  <si>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</si>
  <si>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</si>
  <si>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</si>
  <si>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</si>
  <si>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</si>
  <si>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</si>
  <si>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</si>
  <si>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</si>
  <si>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</si>
  <si>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</si>
  <si>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</si>
  <si>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</si>
  <si>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</si>
  <si>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</si>
  <si>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</si>
  <si>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</si>
  <si>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</si>
  <si>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</si>
  <si>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</si>
  <si>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</si>
  <si>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</si>
  <si>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</si>
  <si>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</si>
  <si>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</si>
  <si>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</si>
  <si>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</si>
  <si>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</si>
  <si>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</si>
  <si>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</si>
  <si>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</si>
  <si>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</si>
  <si>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</si>
  <si>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</si>
  <si>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</si>
  <si>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</si>
  <si>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</si>
  <si>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</si>
  <si>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</si>
  <si>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</si>
  <si>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</si>
  <si>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</si>
  <si>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</si>
  <si>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</si>
  <si>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</si>
  <si>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</si>
  <si>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</si>
  <si>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</si>
  <si>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</si>
  <si>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</si>
  <si>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</si>
  <si>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</si>
  <si>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</si>
  <si>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</si>
  <si>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</si>
  <si>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</si>
  <si>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</si>
  <si>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</si>
  <si>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</si>
  <si>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</si>
  <si>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</si>
  <si>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</si>
  <si>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</si>
  <si>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</si>
  <si>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</si>
  <si>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</si>
  <si>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</si>
  <si>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</si>
  <si>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</si>
  <si>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</si>
  <si>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</si>
  <si>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</si>
  <si>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</si>
  <si>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</si>
  <si>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</si>
  <si>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</si>
  <si>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</si>
  <si>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</si>
  <si>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</si>
  <si>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</si>
  <si>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</si>
  <si>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</si>
  <si>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</si>
  <si>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</si>
  <si>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</si>
  <si>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</si>
  <si>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</si>
  <si>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</si>
  <si>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</si>
  <si>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</si>
  <si>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</si>
  <si>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</si>
  <si>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</si>
  <si>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</si>
  <si>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</si>
  <si>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</si>
  <si>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</si>
  <si>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</si>
  <si>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</si>
  <si>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</si>
  <si>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</si>
  <si>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</si>
  <si>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</si>
  <si>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</si>
  <si>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</si>
  <si>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</si>
  <si>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</si>
  <si>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</si>
  <si>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</si>
  <si>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</si>
  <si>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</si>
  <si>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</si>
  <si>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</si>
  <si>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</si>
  <si>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</si>
  <si>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</si>
  <si>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</si>
  <si>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</si>
  <si>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</si>
  <si>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</si>
  <si>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</si>
  <si>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</si>
  <si>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</si>
  <si>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</si>
  <si>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</si>
  <si>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</si>
  <si>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</si>
  <si>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</si>
  <si>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</si>
  <si>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</si>
  <si>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</si>
  <si>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</si>
  <si>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</si>
  <si>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</si>
  <si>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</si>
  <si>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</si>
  <si>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</si>
  <si>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</si>
  <si>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</si>
  <si>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</si>
  <si>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</si>
  <si>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</si>
  <si>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</si>
  <si>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</si>
  <si>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</si>
  <si>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</si>
  <si>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</si>
  <si>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</si>
  <si>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</si>
  <si>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</si>
  <si>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</si>
  <si>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</si>
  <si>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</si>
  <si>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</si>
  <si>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</si>
  <si>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</si>
  <si>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</si>
  <si>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</si>
  <si>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</si>
  <si>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</si>
  <si>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</si>
  <si>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</si>
  <si>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</si>
  <si>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</si>
  <si>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</si>
  <si>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</si>
  <si>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</si>
  <si>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</si>
  <si>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</si>
  <si>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</si>
  <si>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</si>
  <si>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</si>
  <si>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</si>
  <si>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</si>
  <si>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</si>
  <si>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</si>
  <si>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</si>
  <si>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</si>
  <si>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</si>
  <si>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</si>
  <si>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</si>
  <si>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</si>
  <si>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</si>
  <si>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</si>
  <si>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</si>
  <si>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</si>
  <si>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</si>
  <si>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</si>
  <si>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</si>
  <si>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</si>
  <si>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</si>
  <si>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</si>
  <si>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</si>
  <si>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</si>
  <si>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</si>
  <si>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</si>
  <si>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</si>
  <si>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</si>
  <si>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</si>
  <si>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</si>
  <si>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</si>
  <si>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</si>
  <si>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</si>
  <si>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</si>
  <si>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</si>
  <si>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</si>
  <si>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</si>
  <si>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</si>
  <si>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</si>
  <si>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</si>
  <si>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</si>
  <si>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</si>
  <si>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</si>
  <si>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</si>
  <si>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</si>
  <si>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</si>
  <si>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</si>
  <si>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</si>
  <si>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</si>
  <si>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</si>
  <si>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</si>
  <si>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</si>
  <si>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</si>
  <si>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</si>
  <si>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</si>
  <si>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</si>
  <si>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</si>
  <si>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</si>
  <si>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</si>
  <si>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</si>
  <si>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</si>
  <si>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</si>
  <si>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</si>
  <si>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</si>
  <si>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</si>
  <si>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</si>
  <si>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</si>
  <si>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</si>
  <si>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</si>
  <si>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</si>
  <si>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</si>
  <si>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</si>
  <si>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</si>
  <si>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</si>
  <si>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</si>
  <si>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</si>
  <si>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</si>
  <si>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</si>
  <si>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</si>
  <si>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</si>
  <si>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</si>
  <si>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</si>
  <si>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</si>
  <si>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</si>
  <si>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</si>
  <si>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</si>
  <si>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</si>
  <si>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</si>
  <si>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</si>
  <si>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</si>
  <si>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</si>
  <si>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</si>
  <si>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</si>
  <si>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</si>
  <si>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</si>
  <si>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</si>
  <si>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</si>
  <si>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</si>
  <si>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</si>
  <si>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</si>
  <si>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</si>
  <si>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</si>
  <si>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</si>
  <si>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</si>
  <si>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</si>
  <si>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</si>
  <si>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</si>
  <si>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</si>
  <si>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</si>
  <si>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</si>
  <si>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</si>
  <si>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</si>
  <si>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</si>
  <si>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</si>
  <si>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</si>
  <si>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</si>
  <si>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</si>
  <si>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</si>
  <si>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</si>
  <si>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</si>
  <si>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</si>
  <si>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</si>
  <si>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</si>
  <si>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</si>
  <si>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</si>
  <si>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</si>
  <si>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</si>
  <si>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</si>
  <si>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</si>
  <si>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</si>
  <si>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</si>
  <si>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</si>
  <si>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</si>
  <si>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</si>
  <si>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</si>
  <si>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</si>
  <si>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</si>
  <si>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</si>
  <si>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</si>
  <si>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</si>
  <si>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</si>
  <si>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</si>
  <si>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</si>
  <si>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</si>
  <si>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</si>
  <si>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</si>
  <si>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</si>
  <si>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</si>
  <si>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</si>
  <si>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</si>
  <si>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</si>
  <si>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</si>
  <si>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</si>
  <si>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</si>
  <si>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</si>
  <si>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</si>
  <si>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</si>
  <si>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</si>
  <si>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</si>
  <si>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</si>
  <si>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</si>
  <si>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</si>
  <si>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</si>
  <si>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</si>
  <si>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</si>
  <si>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</si>
  <si>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</si>
  <si>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</si>
  <si>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</si>
  <si>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</si>
  <si>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</si>
  <si>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</si>
  <si>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</si>
  <si>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</si>
  <si>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</si>
  <si>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</si>
  <si>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</si>
  <si>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</si>
  <si>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</si>
  <si>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</si>
  <si>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</si>
  <si>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</si>
  <si>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</si>
  <si>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</si>
  <si>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</si>
  <si>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</si>
  <si>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</si>
  <si>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</si>
  <si>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</si>
  <si>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</si>
  <si>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</si>
  <si>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</si>
  <si>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</si>
  <si>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</si>
  <si>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</si>
  <si>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</si>
  <si>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</si>
  <si>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</si>
  <si>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</si>
  <si>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</si>
  <si>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</si>
  <si>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</si>
  <si>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</si>
  <si>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</si>
  <si>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</si>
  <si>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</si>
  <si>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</si>
  <si>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</si>
  <si>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</si>
  <si>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</si>
  <si>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</si>
  <si>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</si>
  <si>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</si>
  <si>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</si>
  <si>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</si>
  <si>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</si>
  <si>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</si>
  <si>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</si>
  <si>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</si>
  <si>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</si>
  <si>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</si>
  <si>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</si>
  <si>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</si>
  <si>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</si>
  <si>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</si>
  <si>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</si>
  <si>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</si>
  <si>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</si>
  <si>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</si>
  <si>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</si>
  <si>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</si>
  <si>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</si>
  <si>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</si>
  <si>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</si>
  <si>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</si>
  <si>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</si>
  <si>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</si>
  <si>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</si>
  <si>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</si>
  <si>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</si>
  <si>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</si>
  <si>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</si>
  <si>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</si>
  <si>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</si>
  <si>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</si>
  <si>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</si>
  <si>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</si>
  <si>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</si>
  <si>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</si>
  <si>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</si>
  <si>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</si>
  <si>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</si>
  <si>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</si>
  <si>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</si>
  <si>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</si>
  <si>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</si>
  <si>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</si>
  <si>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</si>
  <si>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</si>
  <si>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</si>
  <si>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</si>
  <si>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</si>
  <si>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</si>
  <si>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</si>
  <si>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</si>
  <si>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</si>
  <si>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</si>
  <si>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</si>
  <si>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</si>
  <si>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</si>
  <si>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</si>
  <si>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</si>
  <si>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</si>
  <si>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</si>
  <si>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</si>
  <si>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</si>
  <si>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</si>
  <si>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</si>
  <si>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</si>
  <si>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</si>
  <si>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</si>
  <si>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</si>
  <si>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</si>
  <si>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</si>
  <si>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</si>
  <si>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</si>
  <si>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</si>
  <si>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</si>
  <si>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</si>
  <si>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</si>
  <si>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</si>
  <si>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</si>
  <si>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</si>
  <si>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</si>
  <si>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</si>
  <si>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</si>
  <si>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</si>
  <si>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</si>
  <si>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</si>
  <si>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</si>
  <si>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</si>
  <si>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</si>
  <si>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</si>
  <si>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</si>
  <si>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</si>
  <si>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</si>
  <si>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</si>
  <si>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</si>
  <si>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</si>
  <si>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</si>
  <si>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</si>
  <si>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</si>
  <si>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</si>
  <si>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</si>
  <si>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</si>
  <si>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</si>
  <si>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</si>
  <si>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</si>
  <si>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</si>
  <si>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</si>
  <si>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</si>
  <si>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</si>
  <si>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</si>
  <si>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</si>
  <si>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</si>
  <si>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</si>
  <si>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</si>
  <si>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</si>
  <si>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</si>
  <si>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</si>
  <si>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</si>
  <si>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</si>
  <si>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</si>
  <si>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</si>
  <si>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</si>
  <si>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</si>
  <si>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</si>
  <si>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</si>
  <si>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</si>
  <si>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</si>
  <si>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</si>
  <si>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</si>
  <si>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</si>
  <si>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</si>
  <si>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</si>
  <si>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</si>
  <si>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</si>
  <si>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</si>
  <si>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</si>
  <si>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</si>
  <si>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</si>
  <si>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</si>
  <si>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</si>
  <si>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</si>
  <si>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</si>
  <si>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</si>
  <si>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</si>
  <si>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</si>
  <si>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</si>
  <si>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</si>
  <si>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</si>
  <si>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</si>
  <si>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</si>
  <si>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</si>
  <si>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</si>
  <si>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</si>
  <si>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</si>
  <si>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</si>
  <si>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</si>
  <si>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</si>
  <si>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</si>
  <si>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</si>
  <si>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</si>
  <si>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</si>
  <si>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</si>
  <si>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</si>
  <si>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</si>
  <si>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</si>
  <si>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</si>
  <si>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</si>
  <si>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</si>
  <si>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</si>
  <si>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</si>
  <si>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</si>
  <si>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</si>
  <si>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</si>
  <si>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</si>
  <si>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</si>
  <si>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</si>
  <si>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</si>
  <si>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</si>
  <si>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</si>
  <si>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</si>
  <si>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</si>
  <si>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</si>
  <si>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</si>
  <si>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</si>
  <si>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</si>
  <si>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</si>
  <si>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</si>
  <si>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</si>
  <si>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</si>
  <si>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</si>
  <si>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</si>
  <si>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</si>
  <si>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</si>
  <si>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</si>
  <si>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</si>
  <si>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</si>
  <si>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</si>
  <si>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</si>
  <si>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</si>
  <si>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</si>
  <si>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</si>
  <si>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</si>
  <si>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</si>
  <si>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</si>
  <si>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</si>
  <si>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</si>
  <si>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</si>
  <si>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</si>
  <si>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</si>
  <si>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</si>
  <si>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</si>
  <si>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</si>
  <si>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</si>
  <si>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</si>
  <si>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</si>
  <si>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</si>
  <si>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</si>
  <si>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</si>
  <si>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</si>
  <si>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</si>
  <si>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</si>
  <si>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</si>
  <si>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</si>
  <si>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</si>
  <si>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</si>
  <si>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</si>
  <si>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</si>
  <si>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</si>
  <si>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</si>
  <si>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</si>
  <si>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</si>
  <si>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</si>
  <si>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</si>
  <si>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</si>
  <si>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</si>
  <si>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</si>
  <si>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</si>
  <si>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</si>
  <si>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</si>
  <si>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</si>
  <si>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</si>
  <si>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</si>
  <si>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</si>
  <si>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</si>
  <si>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</si>
  <si>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</si>
  <si>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</si>
  <si>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</si>
  <si>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</si>
  <si>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</si>
  <si>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</si>
  <si>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</si>
  <si>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</si>
  <si>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</si>
  <si>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</si>
  <si>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</si>
  <si>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</si>
  <si>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</si>
  <si>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</si>
  <si>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</si>
  <si>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</si>
  <si>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</si>
  <si>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</si>
  <si>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</si>
  <si>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</si>
  <si>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</si>
  <si>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</si>
  <si>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</si>
  <si>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</si>
  <si>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</si>
  <si>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</si>
  <si>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</si>
  <si>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</si>
  <si>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</si>
  <si>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</si>
  <si>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</si>
  <si>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</si>
  <si>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</si>
  <si>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</si>
  <si>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</si>
  <si>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</si>
  <si>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</si>
  <si>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</si>
  <si>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</si>
  <si>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</si>
  <si>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</si>
  <si>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</si>
  <si>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</si>
  <si>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</si>
  <si>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</si>
  <si>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</si>
  <si>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</si>
  <si>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</si>
  <si>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</si>
  <si>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</si>
  <si>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</si>
  <si>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</si>
  <si>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</si>
  <si>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</si>
  <si>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</si>
  <si>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</si>
  <si>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</si>
  <si>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</si>
  <si>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</si>
  <si>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</si>
  <si>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</si>
  <si>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</si>
  <si>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</si>
  <si>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</si>
  <si>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</si>
  <si>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</si>
  <si>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</si>
  <si>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</si>
  <si>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</si>
  <si>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</si>
  <si>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</si>
  <si>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</si>
  <si>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</si>
  <si>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</si>
  <si>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</si>
  <si>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</si>
  <si>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</si>
  <si>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</si>
  <si>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</si>
  <si>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</si>
  <si>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</si>
  <si>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</si>
  <si>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</si>
  <si>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</si>
  <si>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</si>
  <si>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</si>
  <si>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</si>
  <si>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</si>
  <si>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</si>
  <si>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</si>
  <si>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</si>
  <si>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</si>
  <si>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</si>
  <si>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</si>
  <si>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</si>
  <si>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</si>
  <si>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</si>
  <si>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</si>
  <si>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</si>
  <si>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</si>
  <si>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</si>
  <si>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</si>
  <si>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</si>
  <si>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</si>
  <si>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</si>
  <si>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</si>
  <si>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</si>
  <si>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</si>
  <si>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</si>
  <si>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</si>
  <si>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</si>
  <si>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</si>
  <si>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</si>
  <si>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</si>
  <si>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</si>
  <si>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</si>
  <si>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</si>
  <si>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</si>
  <si>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</si>
  <si>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</si>
  <si>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</si>
  <si>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</si>
  <si>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</si>
  <si>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</si>
  <si>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</si>
  <si>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</si>
  <si>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</si>
  <si>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</si>
  <si>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</si>
  <si>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</si>
  <si>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</si>
  <si>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</si>
  <si>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</si>
  <si>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</si>
  <si>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</si>
  <si>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</si>
  <si>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</si>
  <si>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</si>
  <si>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</si>
  <si>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</si>
  <si>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</si>
  <si>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</si>
  <si>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</si>
  <si>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</si>
  <si>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</si>
  <si>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</si>
  <si>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</si>
  <si>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</si>
  <si>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</si>
  <si>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</si>
  <si>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</si>
  <si>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</si>
  <si>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</si>
  <si>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</si>
  <si>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</si>
  <si>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</si>
  <si>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</si>
  <si>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</si>
  <si>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</si>
  <si>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</si>
  <si>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</si>
  <si>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</si>
  <si>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</si>
  <si>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</si>
  <si>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</si>
  <si>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</si>
  <si>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</si>
  <si>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</si>
  <si>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</si>
  <si>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</si>
  <si>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</si>
  <si>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</si>
  <si>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</si>
  <si>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</si>
  <si>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</si>
  <si>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</si>
  <si>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</si>
  <si>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</si>
  <si>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</si>
  <si>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</si>
  <si>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</si>
  <si>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</si>
  <si>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</si>
  <si>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</si>
  <si>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</si>
  <si>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</si>
  <si>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</si>
  <si>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</si>
  <si>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</si>
  <si>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</si>
  <si>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</si>
  <si>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</si>
  <si>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</si>
  <si>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</si>
  <si>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</si>
  <si>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</si>
  <si>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</si>
  <si>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</si>
  <si>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</si>
  <si>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</si>
  <si>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</si>
  <si>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</si>
  <si>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</si>
  <si>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</si>
  <si>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</si>
  <si>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</si>
  <si>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</si>
  <si>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</si>
  <si>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</si>
  <si>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</si>
  <si>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</si>
  <si>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</si>
  <si>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</si>
  <si>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</si>
  <si>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</si>
  <si>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</si>
  <si>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</si>
  <si>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</si>
  <si>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</si>
  <si>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</si>
  <si>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</si>
  <si>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</si>
  <si>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</si>
  <si>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</si>
  <si>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</si>
  <si>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</si>
  <si>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</si>
  <si>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</si>
  <si>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</si>
  <si>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</si>
  <si>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</si>
  <si>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</si>
  <si>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</si>
  <si>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</si>
  <si>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</si>
  <si>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</si>
  <si>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</si>
  <si>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</si>
  <si>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</si>
  <si>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</si>
  <si>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</si>
  <si>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</si>
  <si>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</si>
  <si>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</si>
  <si>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</si>
  <si>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</si>
  <si>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</si>
  <si>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</si>
  <si>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</si>
  <si>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</si>
  <si>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</si>
  <si>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</si>
  <si>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</si>
  <si>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</si>
  <si>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</si>
  <si>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</si>
  <si>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</si>
  <si>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</si>
  <si>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</si>
  <si>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</si>
  <si>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</si>
  <si>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</si>
  <si>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</si>
  <si>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</si>
  <si>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</si>
  <si>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</si>
  <si>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</si>
  <si>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</si>
  <si>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</si>
  <si>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</si>
  <si>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</si>
  <si>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</si>
  <si>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</si>
  <si>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</si>
  <si>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</si>
  <si>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</si>
  <si>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</si>
  <si>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</si>
  <si>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</si>
  <si>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</si>
  <si>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</si>
  <si>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</si>
  <si>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</si>
  <si>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</si>
  <si>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</si>
  <si>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</si>
  <si>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</si>
  <si>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</si>
  <si>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</si>
  <si>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</si>
  <si>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</si>
  <si>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</si>
  <si>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</si>
  <si>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</si>
  <si>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</si>
  <si>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</si>
  <si>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</si>
  <si>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</si>
  <si>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</si>
  <si>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</si>
  <si>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</si>
  <si>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</si>
  <si>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</si>
  <si>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</si>
  <si>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</si>
  <si>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</si>
  <si>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</si>
  <si>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</si>
  <si>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</si>
  <si>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</si>
  <si>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</si>
  <si>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</si>
  <si>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</si>
  <si>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</si>
  <si>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</si>
  <si>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</si>
  <si>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</si>
  <si>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</si>
  <si>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</si>
  <si>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</si>
  <si>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</si>
  <si>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</si>
  <si>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</si>
  <si>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</si>
  <si>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</si>
  <si>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</si>
  <si>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</si>
  <si>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</si>
  <si>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</si>
  <si>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</si>
  <si>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</si>
  <si>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</si>
  <si>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</si>
  <si>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</si>
  <si>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</si>
  <si>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</si>
  <si>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</si>
  <si>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</si>
  <si>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</si>
  <si>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</si>
  <si>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</si>
  <si>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</si>
  <si>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</si>
  <si>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</si>
  <si>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</si>
  <si>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</si>
  <si>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</si>
  <si>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</si>
  <si>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</si>
  <si>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</si>
  <si>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</si>
  <si>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</si>
  <si>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</si>
  <si>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</si>
  <si>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</si>
  <si>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</si>
  <si>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</si>
  <si>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</si>
  <si>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</si>
  <si>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</si>
  <si>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</si>
  <si>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</si>
  <si>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</si>
  <si>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</si>
  <si>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</si>
  <si>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</si>
  <si>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</si>
  <si>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</si>
  <si>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</si>
  <si>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</si>
  <si>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</si>
  <si>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</si>
  <si>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</si>
  <si>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</si>
  <si>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</si>
  <si>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</si>
  <si>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</si>
  <si>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</si>
  <si>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</si>
  <si>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</si>
  <si>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</si>
  <si>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</si>
  <si>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</si>
  <si>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</si>
  <si>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</si>
  <si>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</si>
  <si>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</si>
  <si>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</si>
  <si>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</si>
  <si>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</si>
  <si>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</si>
  <si>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</si>
  <si>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</si>
  <si>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</si>
  <si>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</si>
  <si>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</si>
  <si>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</si>
  <si>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</si>
  <si>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</si>
  <si>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</si>
  <si>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</si>
  <si>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</si>
  <si>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</si>
  <si>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</si>
  <si>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</si>
  <si>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</si>
  <si>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</si>
  <si>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</si>
  <si>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</si>
  <si>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</si>
  <si>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</si>
  <si>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</si>
  <si>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</si>
  <si>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</si>
  <si>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</si>
  <si>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</si>
  <si>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</si>
  <si>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</si>
  <si>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</si>
  <si>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</si>
  <si>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</si>
  <si>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</si>
  <si>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</si>
  <si>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</si>
  <si>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</si>
  <si>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</si>
  <si>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</si>
  <si>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</si>
  <si>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</si>
  <si>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</si>
  <si>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</si>
  <si>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</si>
  <si>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</si>
  <si>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</si>
  <si>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</si>
  <si>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</si>
  <si>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</si>
  <si>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</si>
  <si>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</si>
  <si>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</si>
  <si>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</si>
  <si>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</si>
  <si>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</si>
  <si>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</si>
  <si>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</si>
  <si>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</si>
  <si>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</si>
  <si>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</si>
  <si>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</si>
  <si>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</si>
  <si>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</si>
  <si>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</si>
  <si>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</si>
  <si>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</si>
  <si>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</si>
  <si>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</si>
  <si>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</si>
  <si>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</si>
  <si>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</si>
  <si>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</si>
  <si>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</si>
  <si>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</si>
  <si>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</si>
  <si>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</si>
  <si>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</si>
  <si>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</si>
  <si>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</si>
  <si>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</si>
  <si>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</si>
  <si>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</si>
  <si>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</si>
  <si>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</si>
  <si>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</si>
  <si>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</si>
  <si>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</si>
  <si>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</si>
  <si>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</si>
  <si>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</si>
  <si>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</si>
  <si>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</si>
  <si>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</si>
  <si>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</si>
  <si>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</si>
  <si>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</si>
  <si>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</si>
  <si>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</si>
  <si>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</si>
  <si>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</si>
  <si>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</si>
  <si>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</si>
  <si>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</si>
  <si>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</si>
  <si>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</si>
  <si>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</si>
  <si>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</si>
  <si>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</si>
  <si>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</si>
  <si>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</si>
  <si>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</si>
  <si>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</si>
  <si>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</si>
  <si>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</si>
  <si>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</si>
  <si>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</si>
  <si>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</si>
  <si>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</si>
  <si>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</si>
  <si>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</si>
  <si>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</si>
  <si>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</si>
  <si>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</si>
  <si>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</si>
  <si>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</si>
  <si>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</si>
  <si>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</si>
  <si>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</si>
  <si>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</si>
  <si>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</si>
  <si>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</si>
  <si>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</si>
  <si>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</si>
  <si>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</si>
  <si>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</si>
  <si>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</si>
  <si>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</si>
  <si>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</si>
  <si>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</si>
  <si>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</si>
  <si>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</si>
  <si>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</si>
  <si>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</si>
  <si>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</si>
  <si>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</si>
  <si>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</si>
  <si>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</si>
  <si>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</si>
  <si>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</si>
  <si>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</si>
  <si>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</si>
  <si>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</si>
  <si>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</si>
  <si>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</si>
  <si>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</si>
  <si>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</si>
  <si>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</si>
  <si>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</si>
  <si>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</si>
  <si>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</si>
  <si>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</si>
  <si>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</si>
  <si>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</si>
  <si>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</si>
  <si>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</si>
  <si>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</si>
  <si>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</si>
  <si>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</si>
  <si>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</si>
  <si>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</si>
  <si>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</si>
  <si>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</si>
  <si>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</si>
  <si>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</si>
  <si>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</si>
  <si>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</si>
  <si>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</si>
  <si>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</si>
  <si>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</si>
  <si>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</si>
  <si>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</si>
  <si>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</si>
  <si>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</si>
  <si>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</si>
  <si>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</si>
  <si>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</si>
  <si>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</si>
  <si>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</si>
  <si>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</si>
  <si>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</si>
  <si>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</si>
  <si>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</si>
  <si>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</si>
  <si>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</si>
  <si>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</si>
  <si>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</si>
  <si>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</si>
  <si>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</si>
  <si>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</si>
  <si>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</si>
  <si>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</si>
  <si>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</si>
  <si>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</si>
  <si>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</si>
  <si>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</si>
  <si>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</si>
  <si>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</si>
  <si>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</si>
  <si>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</si>
  <si>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</si>
  <si>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</si>
  <si>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</si>
  <si>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</si>
  <si>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</si>
  <si>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</si>
  <si>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</si>
  <si>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</si>
  <si>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</si>
  <si>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</si>
  <si>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</si>
  <si>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</si>
  <si>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</si>
  <si>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</si>
  <si>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</si>
  <si>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</si>
  <si>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</si>
  <si>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</si>
  <si>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</si>
  <si>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</si>
  <si>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</si>
  <si>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</si>
  <si>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</si>
  <si>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</si>
  <si>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</si>
  <si>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</si>
  <si>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</si>
  <si>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</si>
  <si>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</si>
  <si>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</si>
  <si>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</si>
  <si>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</si>
  <si>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</si>
  <si>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</si>
  <si>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</si>
  <si>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</si>
  <si>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</si>
  <si>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</si>
  <si>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</si>
  <si>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</si>
  <si>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</si>
  <si>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</si>
  <si>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</si>
  <si>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</si>
  <si>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</si>
  <si>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</si>
  <si>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</si>
  <si>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</si>
  <si>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</si>
  <si>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</si>
  <si>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</si>
  <si>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</si>
  <si>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</si>
  <si>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</si>
  <si>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</si>
  <si>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</si>
  <si>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</si>
  <si>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</si>
  <si>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</si>
  <si>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</si>
  <si>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</si>
  <si>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</si>
  <si>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</si>
  <si>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</si>
  <si>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</si>
  <si>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</si>
  <si>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</si>
  <si>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</si>
  <si>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</si>
  <si>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</si>
  <si>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</si>
  <si>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</si>
  <si>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</si>
  <si>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</si>
  <si>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</si>
  <si>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</si>
  <si>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</si>
  <si>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</si>
  <si>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</si>
  <si>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</si>
  <si>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</si>
  <si>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</si>
  <si>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</si>
  <si>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</si>
  <si>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</si>
  <si>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</si>
  <si>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</si>
  <si>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</si>
  <si>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</si>
  <si>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</si>
  <si>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</si>
  <si>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</si>
  <si>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</si>
  <si>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</si>
  <si>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</si>
  <si>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</si>
  <si>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</si>
  <si>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</si>
  <si>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</si>
  <si>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</si>
  <si>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</si>
  <si>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</si>
  <si>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</si>
  <si>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</si>
  <si>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</si>
  <si>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</si>
  <si>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</si>
  <si>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</si>
  <si>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</si>
  <si>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</si>
  <si>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</si>
  <si>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</si>
  <si>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</si>
  <si>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</si>
  <si>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</si>
  <si>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</si>
  <si>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</si>
  <si>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</si>
  <si>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</si>
  <si>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</si>
  <si>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</si>
  <si>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</si>
  <si>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</si>
  <si>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</si>
  <si>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</si>
  <si>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</si>
  <si>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</si>
  <si>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</si>
  <si>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</si>
  <si>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</si>
  <si>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</si>
  <si>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</si>
  <si>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</si>
  <si>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</si>
  <si>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</si>
  <si>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</si>
  <si>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</si>
  <si>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</si>
  <si>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</si>
  <si>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</si>
  <si>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</si>
  <si>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</si>
  <si>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</si>
  <si>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</si>
  <si>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</si>
  <si>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</si>
  <si>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</si>
  <si>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</si>
  <si>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</si>
  <si>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</si>
  <si>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</si>
  <si>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</si>
  <si>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</si>
  <si>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</si>
  <si>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</si>
  <si>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</si>
  <si>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</si>
  <si>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</si>
  <si>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</si>
  <si>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</si>
  <si>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</si>
  <si>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</si>
  <si>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</si>
  <si>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</si>
  <si>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</si>
  <si>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</si>
  <si>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</si>
  <si>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</si>
  <si>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</si>
  <si>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</si>
  <si>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</si>
  <si>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</si>
  <si>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</si>
  <si>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</si>
  <si>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</si>
  <si>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</si>
  <si>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</si>
  <si>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</si>
  <si>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</si>
  <si>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</si>
  <si>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</si>
  <si>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</si>
  <si>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</si>
  <si>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</si>
  <si>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</si>
  <si>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</si>
  <si>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</si>
  <si>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</si>
  <si>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</si>
  <si>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</si>
  <si>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</si>
  <si>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</si>
  <si>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</si>
  <si>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</si>
  <si>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</si>
  <si>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</si>
  <si>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</si>
  <si>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</si>
  <si>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</si>
  <si>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</si>
  <si>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</si>
  <si>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</si>
  <si>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</si>
  <si>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</si>
  <si>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</si>
  <si>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</si>
  <si>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</si>
  <si>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</si>
  <si>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</si>
  <si>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</si>
  <si>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</si>
  <si>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</si>
  <si>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</si>
  <si>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</si>
  <si>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</si>
  <si>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</si>
  <si>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</si>
  <si>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</si>
  <si>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</si>
  <si>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</si>
  <si>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</si>
  <si>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</si>
  <si>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</si>
  <si>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</si>
  <si>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</si>
  <si>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</si>
  <si>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</si>
  <si>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</si>
  <si>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</si>
  <si>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</si>
  <si>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</si>
  <si>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</si>
  <si>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</si>
  <si>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</si>
  <si>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</si>
  <si>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</si>
  <si>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</si>
  <si>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</si>
  <si>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</si>
  <si>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</si>
  <si>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</si>
  <si>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</si>
  <si>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</si>
  <si>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</si>
  <si>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</si>
  <si>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</si>
  <si>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</si>
  <si>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</si>
  <si>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</si>
  <si>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</si>
  <si>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</si>
  <si>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</si>
  <si>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</si>
  <si>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</si>
  <si>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</si>
  <si>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</si>
  <si>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</si>
  <si>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</si>
  <si>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</si>
  <si>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</si>
  <si>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</si>
  <si>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</si>
  <si>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</si>
  <si>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</si>
  <si>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</si>
  <si>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</si>
  <si>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</si>
  <si>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</si>
  <si>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</si>
  <si>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</si>
  <si>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</si>
  <si>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</si>
  <si>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</si>
  <si>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</si>
  <si>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</si>
  <si>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</si>
  <si>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</si>
  <si>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</si>
  <si>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</si>
  <si>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</si>
  <si>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</si>
  <si>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</si>
  <si>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</si>
  <si>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</si>
  <si>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</si>
  <si>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</si>
  <si>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</si>
  <si>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</si>
  <si>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</si>
  <si>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</si>
  <si>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</si>
  <si>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</si>
  <si>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</si>
  <si>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</si>
  <si>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</si>
  <si>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</si>
  <si>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</si>
  <si>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</si>
  <si>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</si>
  <si>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</si>
  <si>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</si>
  <si>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</si>
  <si>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</si>
  <si>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</si>
  <si>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</si>
  <si>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</si>
  <si>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</si>
  <si>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</si>
  <si>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</si>
  <si>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</si>
  <si>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</si>
  <si>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</si>
  <si>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</si>
  <si>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</si>
  <si>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</si>
  <si>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</si>
  <si>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</si>
  <si>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</si>
  <si>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</si>
  <si>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</si>
  <si>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</si>
  <si>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</si>
  <si>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</si>
  <si>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</si>
  <si>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</si>
  <si>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</si>
  <si>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</si>
  <si>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</si>
  <si>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</si>
  <si>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</si>
  <si>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</si>
  <si>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</si>
  <si>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</si>
  <si>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</si>
  <si>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</si>
  <si>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</si>
  <si>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</si>
  <si>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</si>
  <si>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</si>
  <si>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</si>
  <si>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</si>
  <si>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</si>
  <si>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</si>
  <si>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</si>
  <si>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</si>
  <si>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</si>
  <si>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</si>
  <si>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</si>
  <si>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</si>
  <si>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</si>
  <si>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</si>
  <si>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</si>
  <si>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</si>
  <si>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</si>
  <si>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</si>
  <si>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</si>
  <si>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</si>
  <si>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</si>
  <si>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</si>
  <si>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</si>
  <si>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</si>
  <si>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</si>
  <si>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</si>
  <si>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</si>
  <si>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</si>
  <si>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</si>
  <si>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</si>
  <si>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</si>
  <si>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</si>
  <si>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</si>
  <si>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</si>
  <si>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</si>
  <si>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</si>
  <si>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</si>
  <si>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</si>
  <si>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</si>
  <si>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</si>
  <si>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</si>
  <si>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</si>
  <si>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</si>
  <si>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</si>
  <si>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</si>
  <si>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</si>
  <si>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</si>
  <si>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</si>
  <si>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</si>
  <si>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</si>
  <si>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</si>
  <si>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</si>
  <si>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</si>
  <si>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</si>
  <si>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</si>
  <si>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</si>
  <si>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</si>
  <si>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</si>
  <si>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</si>
  <si>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</si>
  <si>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</si>
  <si>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</si>
  <si>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</si>
  <si>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</si>
  <si>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</si>
  <si>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</si>
  <si>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</si>
  <si>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</si>
  <si>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</si>
  <si>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</si>
  <si>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</si>
  <si>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</si>
  <si>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</si>
  <si>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</si>
  <si>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</si>
  <si>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</si>
  <si>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</si>
  <si>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</si>
  <si>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</si>
  <si>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</si>
  <si>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</si>
  <si>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</si>
  <si>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</si>
  <si>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</si>
  <si>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</si>
  <si>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</si>
  <si>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</si>
  <si>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</si>
  <si>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</si>
  <si>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</si>
  <si>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</si>
  <si>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</si>
  <si>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</si>
  <si>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</si>
  <si>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</si>
  <si>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</si>
  <si>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</si>
  <si>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</si>
  <si>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</si>
  <si>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</si>
  <si>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</si>
  <si>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</si>
  <si>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</si>
  <si>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</si>
  <si>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</si>
  <si>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</si>
  <si>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</si>
  <si>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</si>
  <si>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</si>
  <si>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</si>
  <si>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</si>
  <si>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</si>
  <si>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</si>
  <si>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</si>
  <si>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</si>
  <si>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</si>
  <si>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</si>
  <si>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</si>
  <si>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</si>
  <si>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</si>
  <si>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</si>
  <si>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</si>
  <si>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</si>
  <si>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</si>
  <si>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</si>
  <si>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</si>
  <si>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</si>
  <si>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</si>
  <si>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</si>
  <si>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</si>
  <si>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</si>
  <si>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</si>
  <si>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</si>
  <si>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</si>
  <si>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</si>
  <si>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</si>
  <si>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</si>
  <si>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</si>
  <si>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</si>
  <si>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</si>
  <si>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</si>
  <si>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</si>
  <si>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</si>
  <si>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</si>
  <si>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</si>
  <si>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</si>
  <si>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</si>
  <si>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</si>
  <si>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</si>
  <si>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</si>
  <si>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</si>
  <si>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</si>
  <si>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</si>
  <si>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</si>
  <si>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</si>
  <si>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</si>
  <si>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</si>
  <si>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</si>
  <si>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</si>
  <si>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</si>
  <si>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</si>
  <si>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</si>
  <si>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</si>
  <si>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</si>
  <si>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</si>
  <si>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</si>
  <si>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</si>
  <si>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</si>
  <si>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</si>
  <si>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</si>
  <si>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</si>
  <si>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</si>
  <si>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</si>
  <si>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</si>
  <si>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</si>
  <si>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</si>
  <si>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</si>
  <si>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</si>
  <si>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</si>
  <si>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</si>
  <si>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</si>
  <si>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</si>
  <si>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</si>
  <si>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</si>
  <si>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</si>
  <si>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</si>
  <si>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</si>
  <si>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</si>
  <si>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</si>
  <si>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</si>
  <si>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</si>
  <si>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</si>
  <si>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</si>
  <si>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</si>
  <si>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</si>
  <si>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</si>
  <si>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</si>
  <si>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</si>
  <si>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</si>
  <si>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</si>
  <si>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</si>
  <si>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</si>
  <si>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</si>
  <si>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</si>
  <si>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</si>
  <si>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</si>
  <si>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</si>
  <si>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</si>
  <si>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</si>
  <si>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</si>
  <si>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</si>
  <si>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</si>
  <si>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</si>
  <si>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</si>
  <si>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</si>
  <si>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</si>
  <si>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</si>
  <si>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</si>
  <si>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</si>
  <si>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</si>
  <si>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</si>
  <si>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</si>
  <si>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</si>
  <si>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</si>
  <si>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</si>
  <si>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</si>
  <si>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</si>
  <si>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</si>
  <si>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</si>
  <si>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</si>
  <si>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</si>
  <si>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</si>
  <si>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</si>
  <si>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</si>
  <si>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</si>
  <si>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</si>
  <si>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</si>
  <si>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</si>
  <si>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</si>
  <si>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</si>
  <si>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</si>
  <si>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</si>
  <si>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</si>
  <si>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</si>
  <si>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</si>
  <si>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</si>
  <si>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</si>
  <si>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</si>
  <si>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</si>
  <si>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</si>
  <si>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</si>
  <si>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</si>
  <si>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</si>
  <si>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</si>
  <si>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</si>
  <si>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</si>
  <si>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</si>
  <si>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</si>
  <si>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</si>
  <si>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</si>
  <si>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</si>
  <si>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</si>
  <si>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</si>
  <si>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</si>
  <si>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</si>
  <si>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</si>
  <si>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</si>
  <si>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</si>
  <si>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</si>
  <si>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</si>
  <si>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</si>
  <si>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</si>
  <si>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</si>
  <si>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</si>
  <si>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</si>
  <si>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</si>
  <si>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</si>
  <si>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</si>
  <si>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</si>
  <si>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</si>
  <si>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</si>
  <si>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</si>
  <si>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</si>
  <si>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</si>
  <si>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</si>
  <si>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</si>
  <si>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</si>
  <si>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</si>
  <si>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</si>
  <si>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</si>
  <si>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</si>
  <si>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</si>
  <si>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</si>
  <si>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</si>
  <si>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</si>
  <si>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</si>
  <si>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</si>
  <si>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</si>
  <si>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</si>
  <si>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</si>
  <si>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</si>
  <si>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</si>
  <si>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</si>
  <si>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</si>
  <si>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</si>
  <si>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</si>
  <si>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</si>
  <si>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</si>
  <si>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</si>
  <si>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</si>
  <si>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</si>
  <si>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</si>
  <si>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</si>
  <si>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</si>
  <si>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</si>
  <si>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</si>
  <si>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</si>
  <si>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</si>
  <si>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</si>
  <si>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</si>
  <si>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</si>
  <si>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</si>
  <si>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</si>
  <si>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</si>
  <si>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</si>
  <si>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</si>
  <si>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</si>
  <si>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</si>
  <si>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</si>
  <si>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</si>
  <si>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</si>
  <si>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</si>
  <si>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</si>
  <si>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</si>
  <si>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</si>
  <si>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</si>
  <si>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</si>
  <si>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</si>
  <si>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</si>
  <si>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</si>
  <si>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</si>
  <si>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</si>
  <si>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</si>
  <si>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</si>
  <si>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</si>
  <si>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</si>
  <si>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</si>
  <si>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</si>
  <si>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</si>
  <si>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</si>
  <si>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</si>
  <si>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</si>
  <si>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</si>
  <si>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</si>
  <si>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</si>
  <si>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</si>
  <si>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</si>
  <si>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</si>
  <si>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</si>
  <si>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</si>
  <si>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</si>
  <si>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</si>
  <si>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</si>
  <si>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</si>
  <si>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</si>
  <si>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</si>
  <si>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</si>
  <si>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</si>
  <si>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</si>
  <si>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</si>
  <si>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</si>
  <si>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</si>
  <si>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</si>
  <si>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</si>
  <si>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</si>
  <si>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</si>
  <si>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</si>
  <si>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</si>
  <si>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</si>
  <si>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</si>
  <si>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</si>
  <si>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</si>
  <si>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</si>
  <si>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</si>
  <si>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</si>
  <si>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</si>
  <si>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</si>
  <si>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</si>
  <si>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</si>
  <si>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</si>
  <si>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</si>
  <si>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</si>
  <si>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</si>
  <si>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</si>
  <si>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</si>
  <si>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</si>
  <si>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</si>
  <si>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</si>
  <si>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</si>
  <si>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</si>
  <si>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</si>
  <si>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</si>
  <si>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</si>
  <si>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</si>
  <si>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</si>
  <si>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</si>
  <si>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</si>
  <si>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</si>
  <si>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</si>
  <si>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</si>
  <si>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</si>
  <si>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</si>
  <si>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</si>
  <si>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</si>
  <si>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</si>
  <si>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</si>
  <si>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</si>
  <si>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</si>
  <si>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</si>
  <si>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</si>
  <si>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</si>
  <si>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</si>
  <si>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</si>
  <si>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</si>
  <si>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</si>
  <si>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</si>
  <si>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</si>
  <si>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</si>
  <si>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</si>
  <si>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</si>
  <si>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</si>
  <si>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</si>
  <si>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</si>
  <si>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</si>
  <si>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</si>
  <si>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</si>
  <si>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</si>
  <si>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</si>
  <si>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</si>
  <si>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</si>
  <si>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</si>
  <si>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</si>
  <si>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</si>
  <si>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</si>
  <si>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</si>
  <si>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</si>
  <si>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</si>
  <si>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</si>
  <si>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</si>
  <si>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</si>
  <si>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</si>
  <si>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</si>
  <si>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</si>
  <si>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</si>
  <si>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</si>
  <si>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</si>
  <si>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</si>
  <si>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</si>
  <si>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</si>
  <si>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</si>
  <si>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</si>
  <si>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</si>
  <si>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</si>
  <si>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</si>
  <si>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</si>
  <si>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</si>
  <si>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</si>
  <si>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</si>
  <si>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</si>
  <si>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</si>
  <si>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</si>
  <si>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</si>
  <si>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</si>
  <si>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</si>
  <si>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</si>
  <si>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</si>
  <si>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</si>
  <si>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</si>
  <si>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</si>
  <si>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</si>
  <si>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</si>
  <si>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</si>
  <si>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</si>
  <si>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</si>
  <si>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</si>
  <si>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</si>
  <si>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</si>
  <si>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</si>
  <si>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</si>
  <si>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</si>
  <si>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</si>
  <si>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</si>
  <si>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</si>
  <si>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</si>
  <si>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</si>
  <si>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</si>
  <si>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</si>
  <si>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</si>
  <si>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</si>
  <si>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</si>
  <si>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</si>
  <si>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</si>
  <si>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</si>
  <si>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</si>
  <si>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</si>
  <si>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</si>
  <si>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</si>
  <si>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</si>
  <si>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</si>
  <si>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</si>
  <si>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</si>
  <si>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</si>
  <si>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</si>
  <si>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</si>
  <si>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</si>
  <si>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</si>
  <si>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</si>
  <si>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</si>
  <si>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</si>
  <si>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</si>
  <si>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</si>
  <si>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</si>
  <si>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</si>
  <si>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</si>
  <si>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</si>
  <si>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</si>
  <si>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</si>
  <si>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</si>
  <si>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</si>
  <si>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</si>
  <si>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</si>
  <si>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</si>
  <si>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</si>
  <si>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</si>
  <si>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</si>
  <si>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</si>
  <si>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</si>
  <si>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</si>
  <si>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</si>
  <si>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</si>
  <si>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</si>
  <si>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</si>
  <si>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</si>
  <si>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</si>
  <si>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</si>
  <si>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</si>
  <si>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</si>
  <si>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</si>
  <si>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</si>
  <si>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</si>
  <si>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</si>
  <si>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</si>
  <si>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</si>
  <si>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</si>
  <si>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</si>
  <si>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</si>
  <si>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</si>
  <si>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</si>
  <si>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</si>
  <si>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</si>
  <si>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</si>
  <si>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</si>
  <si>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</si>
  <si>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</si>
  <si>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</si>
  <si>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</si>
  <si>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</si>
  <si>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</si>
  <si>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</si>
  <si>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</si>
  <si>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</si>
  <si>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</si>
  <si>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</si>
  <si>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</si>
  <si>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</si>
  <si>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</si>
  <si>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</si>
  <si>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</si>
  <si>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</si>
  <si>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</si>
  <si>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</si>
  <si>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</si>
  <si>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</si>
  <si>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</si>
  <si>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</si>
  <si>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</si>
  <si>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</si>
  <si>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</si>
  <si>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</si>
  <si>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</si>
  <si>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</si>
  <si>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</si>
  <si>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</si>
  <si>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</si>
  <si>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</si>
  <si>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</si>
  <si>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</si>
  <si>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</si>
  <si>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</si>
  <si>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</si>
  <si>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</si>
  <si>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</si>
  <si>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</si>
  <si>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</si>
  <si>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</si>
  <si>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</si>
  <si>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</si>
  <si>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</si>
  <si>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</si>
  <si>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</si>
  <si>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</si>
  <si>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</si>
  <si>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</si>
  <si>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</si>
  <si>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</si>
  <si>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</si>
  <si>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</si>
  <si>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</si>
  <si>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</si>
  <si>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</si>
  <si>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</si>
  <si>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</si>
  <si>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</si>
  <si>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</si>
  <si>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</si>
  <si>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</si>
  <si>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</si>
  <si>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</si>
  <si>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</si>
  <si>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</si>
  <si>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</si>
  <si>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PCM-20251107-00000288</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</si>
  <si>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</si>
  <si>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</si>
  <si>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</si>
  <si>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</si>
  <si>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</si>
  <si>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</si>
  <si>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</si>
  <si>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</si>
  <si>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</si>
  <si>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</si>
  <si>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</si>
  <si>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</si>
  <si>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</si>
  <si>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</si>
  <si>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</si>
  <si>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</si>
  <si>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</si>
  <si>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</si>
  <si>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</si>
  <si>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</si>
  <si>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</si>
  <si>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</si>
  <si>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</si>
  <si>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</si>
  <si>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</si>
  <si>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</si>
  <si>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</si>
  <si>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</si>
  <si>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</si>
  <si>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</si>
  <si>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</si>
  <si>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</si>
  <si>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</si>
  <si>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</si>
  <si>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</si>
  <si>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</si>
  <si>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</si>
  <si>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</si>
  <si>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</si>
  <si>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</si>
  <si>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</si>
  <si>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</si>
  <si>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</si>
  <si>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</si>
  <si>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</si>
  <si>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</si>
  <si>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</si>
  <si>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</si>
  <si>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</si>
  <si>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</si>
  <si>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</si>
  <si>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</si>
  <si>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</si>
  <si>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</si>
  <si>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</si>
  <si>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</si>
  <si>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</si>
  <si>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</si>
  <si>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</si>
  <si>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</si>
  <si>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</si>
  <si>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</si>
  <si>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</si>
  <si>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</si>
  <si>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</si>
  <si>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</si>
  <si>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</si>
  <si>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</si>
  <si>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</si>
  <si>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</si>
  <si>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</si>
  <si>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</si>
  <si>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</si>
  <si>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</si>
  <si>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</si>
  <si>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</si>
  <si>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</si>
  <si>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</si>
  <si>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</si>
  <si>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</si>
  <si>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</si>
  <si>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</si>
  <si>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</si>
  <si>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</si>
  <si>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</si>
  <si>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</si>
  <si>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</si>
  <si>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PCM-20251107-00000209</t>
  </si>
  <si>
    <t>access issue as site Location inside a rest area access during working hours</t>
  </si>
  <si>
    <t xml:space="preserve"> PCM-20251107-00000255</t>
  </si>
  <si>
    <t>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</si>
  <si>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</si>
  <si>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</si>
  <si>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</si>
  <si>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</si>
  <si>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</si>
  <si>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</si>
  <si>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</si>
  <si>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</si>
  <si>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</si>
  <si>
    <t>PCM-20251107-00000204</t>
  </si>
  <si>
    <t xml:space="preserve">EM 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</si>
</sst>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6" totalsRowShown="0" headerRowDxfId="32" dataDxfId="31" headerRowBorderDxfId="29" tableBorderDxfId="30" totalsRowBorderDxfId="28">
  <autoFilter ref="A1:L1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8" totalsRowShown="0" headerRowDxfId="15" dataDxfId="14" headerRowBorderDxfId="12" tableBorderDxfId="13">
  <autoFilter ref="A1:L28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tabSelected="1" workbookViewId="0">
      <selection activeCell="D8" sqref="D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305.32233900462597</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1</v>
      </c>
      <c r="D3" s="116" t="s">
        <v>17344</v>
      </c>
      <c r="E3" s="117" t="s">
        <v>39021</v>
      </c>
      <c r="F3" s="118">
        <v>45968.266504629632</v>
      </c>
      <c r="G3" s="119">
        <f ca="1">IFERROR(NOW()-F3,"")</f>
        <v>4.2603009205777198E-3</v>
      </c>
      <c r="H3" s="118">
        <v>45968.261631944442</v>
      </c>
      <c r="I3" s="116" t="str">
        <f>IFERROR(VLOOKUP(D3,DB!A:F,6,0),"")</f>
        <v>SCECO</v>
      </c>
      <c r="J3" s="116" t="str">
        <f>IFERROR(VLOOKUP(D3,DB!A:G,7,0),"")</f>
        <v>Vandalized</v>
      </c>
      <c r="K3" s="120" t="s">
        <v>39024</v>
      </c>
      <c r="L3" s="121" t="str">
        <f>IFERROR(VLOOKUP(D3,DB!A:I,9,0),"")</f>
        <v>Latis</v>
      </c>
    </row>
    <row r="4" spans="1:15" ht="15" customHeight="1">
      <c r="A4" s="115"/>
      <c r="B4" s="116" t="str">
        <f>IFERROR(VLOOKUP(D4,DB!A:K,11,0),"")</f>
        <v/>
      </c>
      <c r="C4" s="116"/>
      <c r="D4" s="116"/>
      <c r="E4" s="117"/>
      <c r="F4" s="118"/>
      <c r="G4" s="119">
        <f ca="1">IFERROR(NOW()-F4,"")</f>
        <v>45968.270764930552</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45968.270764930552</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45968.270764930552</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45968.270764930552</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45968.270764930552</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45968.270764930552</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45968.270764930552</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45968.270764930552</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45968.270764930552</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45968.270764930552</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45968.270764930552</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45968.270764930552</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45968.270764930552</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45968.270764930552</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45968.270764930552</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45968.270764930552</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45968.270764930552</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45968.270764930552</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45968.270764930552</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45968.270764930552</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45968.270764930552</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45968.270764930552</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45968.270764930552</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45968.270764930552</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45968.270764930552</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45968.270764930552</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45968.270764930552</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45968.270764930552</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45968.270764930552</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45968.270764930552</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45968.270764930552</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45968.270764930552</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45968.270764930552</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45968.270764930552</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45968.270764930552</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45968.270764930552</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45968.270764930552</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45968.270764930552</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45968.270764930552</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45968.270764930552</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45968.270764930552</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45968.270764930552</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45968.270764930552</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45968.270764930552</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45968.270764930552</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45968.270764930552</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45968.270764930552</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45968.270764930552</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45968.270764930552</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45968.270764930552</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45968.270764930552</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45968.270764930552</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45968.270764930552</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45968.270764930552</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45968.270764930552</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45968.270764930552</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45968.270764930552</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45968.270764930552</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45968.270764930552</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45968.270764930552</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45968.270764930552</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45968.270764930552</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45968.270764930552</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45968.270764930552</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45968.270764930552</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45968.270764930552</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45968.270764930552</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45968.270764930552</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45968.270764930552</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45968.270764930552</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45968.270764930552</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45968.270764930552</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45968.270764930552</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45968.270764930552</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45968.270764930552</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45968.270764930552</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45968.270764930552</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45968.270764930552</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45968.270764930552</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45968.270764930552</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5A1153B4-4A9E-4F34-9C15-BDF5976C3C32}"/>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143.27092696759064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c r="C4" s="61"/>
      <c r="D4" s="18"/>
      <c r="E4" s="85"/>
      <c r="F4" s="104"/>
      <c r="G4" s="105"/>
      <c r="H4" s="104"/>
      <c r="I4" s="18"/>
      <c r="J4" s="18"/>
      <c r="K4" s="19"/>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45968.270764930552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45968.270764930552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45968.270764930552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45968.270764930552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45968.270764930552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45968.270764930552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45968.270764930552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45968.270764930552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45968.270764930552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45968.270764930552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45968.270764930552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45968.270764930552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45968.270764930552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45968.270764930552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45968.270764930552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45968.270764930552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45968.270764930552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45968.270764930552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45968.270764930552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45968.270764930552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45968.270764930552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45968.270764930552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45968.270764930552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45968.270764930552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45968.270764930552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45968.270764930552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45968.270764930552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45968.270764930552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45968.270764930552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45968.270764930552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45968.270764930552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45968.270764930552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45968.270764930552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45968.270764930552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45968.270764930552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45968.270764930552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45968.270764930552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45968.270764930552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45968.270764930552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45968.270764930552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45968.270764930552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45968.270764930552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45968.270764930552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45968.270764930552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45968.270764930552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45968.270764930552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45968.270764930552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45968.270764930552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45968.270764930552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45968.270764930552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45968.270764930552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45968.270764930552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45968.270764930552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45968.270764930552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45968.270764930552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45968.270764930552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45968.270764930552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45968.270764930552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45968.270764930552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45968.270764930552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45968.270764930552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45968.270764930552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45968.270764930552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45968.270764930552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45968.270764930552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45968.270764930552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45968.270764930552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45968.270764930552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45968.270764930552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45968.270764930552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45968.270764930552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45968.270764930552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45968.270764930552</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45968.270764930552</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45968.270764930552</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45968.270764930552</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45968.270764930552</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45968.270764930552</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40"/>
      <c r="B83" s="141" t="str">
        <f>IFERROR(VLOOKUP(D83,DB!A:K,11,0),"")</f>
        <v/>
      </c>
      <c r="C83" s="141"/>
      <c r="D83" s="141"/>
      <c r="E83" s="142"/>
      <c r="F83" s="143"/>
      <c r="G83" s="144">
        <f ca="1">IFERROR(NOW()-F83,"-")</f>
        <v>45968.270764930552</v>
      </c>
      <c r="H83" s="143"/>
      <c r="I83" s="141" t="str">
        <f>IFERROR(VLOOKUP(D83,DB!A:F,6,0),"")</f>
        <v/>
      </c>
      <c r="J83" s="141" t="str">
        <f>IFERROR(VLOOKUP(D83,DB!A:G,7,0),"")</f>
        <v/>
      </c>
      <c r="K83" s="145"/>
      <c r="L83" s="141" t="str">
        <f>IFERROR(VLOOKUP(D83,DB!A:I,9,0),"")</f>
        <v/>
      </c>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45968.270764930552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45968.270764930552</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45968.270764930552</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45968.270764930552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45968.270764930552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45968.270764930552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45968.270764930552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45968.270764930552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45968.270764930552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45968.270764930552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45968.270764930552</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45968.270764930552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45968.270764930552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45968.270764930552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45968.270764930552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45968.270764930552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45968.270764930552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45968.270764930552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45968.270764930552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45968.270764930552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45968.270764930552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45968.270764930552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45968.270764930552</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45968.270764930552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45968.270764930552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45968.270764930552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45968.270764930552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45968.270764930552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45968.270764930552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45968.270764930552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45968.270764930552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45968.270764930552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45968.270764930552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45968.270764930552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45968.270764930552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45968.270764930552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45968.270764930552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45968.270764930552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45968.270764930552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45968.270764930552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45968.270764930552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45968.270764930552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45968.270764930552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45968.270764930552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45968.270764930552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45968.270764930552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45968.270764930552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45968.270764930552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45968.270764930552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45968.270764930552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45968.270764930552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45968.270764930552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45968.270764930552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45968.270764930552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45968.270764930552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45968.270764930552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45968.270764930552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45968.270764930552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45968.270764930552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45968.270764930552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45968.270764930552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45968.270764930552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45968.270764930552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45968.270764930552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45968.270764930552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45968.270764930552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45968.270764930552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45968.270764930552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45968.270764930552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45968.270764930552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45968.270764930552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45968.270764930552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45968.270764930552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45968.270764930552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45968.270764930552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45968.270764930552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45968.270764930552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45968.270764930552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45968.270764930552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45968.270764930552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45968.270764930552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45968.270764930552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45968.270764930552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45968.270764930552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45968.270764930552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45968.270764930552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45968.270764930552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45968.270764930552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45968.270764930552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45968.270764930552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45968.270764930552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45968.270764930552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45968.270764930552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45968.270764930552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45968.270764930552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45968.270764930552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45968.270764930552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45968.270764930552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45968.270764930552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45968.270764930552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45968.270764930552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45968.270764930552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45968.270764930552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45968.270764930552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45968.270764930552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45968.270764930552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45968.270764930552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45968.270764930552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45968.270764930552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45968.270764930552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45968.270764930552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45968.270764930552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45968.270764930552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45968.270764930552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45968.270764930552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45968.270764930552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45968.270764930552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45968.270764930552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45968.270764930552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45968.270764930552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45968.270764930552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45968.270764930552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45968.270764930552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45968.270764930552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45968.270764930552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45968.270764930552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45968.270764930552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45968.270764930552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45968.270764930552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45968.270764930552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45968.270764930552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45968.270764930552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45968.270764930552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45968.270764930552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45968.270764930552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45968.270764930552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45968.270764930552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45968.270764930552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45968.270764930552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45968.270764930552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45968.270764930552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45968.270764930552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45968.270764930552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45968.270764930552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45968.270764930552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45968.270764930552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45968.270764930552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45968.270764930552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45968.270764930552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45968.270764930552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45968.270764930552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45968.270764930552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45968.270764930552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45968.270764930552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45968.270764930552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45968.270764930552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45968.270764930552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45968.270764930552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45968.270764930552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45968.270764930552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45968.270764930552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45968.270764930552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45968.270764930552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45968.270764930552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45968.270764930552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45968.270764930552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45968.270764930552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45968.270764930552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45968.270764930552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45968.270764930552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45968.270764930552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45968.270764930552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45968.270764930552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45968.270764930552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45968.270764930552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45968.270764930552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45968.270764930552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45968.270764930552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45968.270764930552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45968.270764930552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45968.270764930552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45968.270764930552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45968.270764930552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45968.270764930552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45968.270764930552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45968.270764930552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45968.270764930552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45968.270764930552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45968.270764930552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45968.270764930552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45968.270764930552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45968.270764930552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45968.270764930552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45968.270764930552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45968.270764930552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45968.270764930552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45968.270764930552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45968.270764930552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45968.270764930552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45968.270764930552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45968.270764930552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45968.270764930552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45968.270764930552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45968.270764930552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45968.270764930552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45968.270764930552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45968.270764930552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45968.270764930552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45968.270764930552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45968.270764930552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45968.270764930552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45968.270764930552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45968.270764930552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45968.270764930552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45968.270764930552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45968.270764930552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45968.270764930552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45968.270764930552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45968.270764930552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45968.270764930552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45968.270764930552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45968.270764930552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45968.270764930552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45968.270764930552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45968.270764930552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45968.270764930552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45968.270764930552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45968.270764930552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45968.270764930552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45968.270764930552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45968.270764930552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45968.270764930552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45968.270764930552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45968.270764930552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45968.270764930552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45968.270764930552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45968.270764930552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45968.270764930552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45968.270764930552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45968.270764930552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45968.270764930552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45968.270764930552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45968.270764930552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45968.270764930552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45968.270764930552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45968.270764930552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45968.270764930552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45968.270764930552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45968.270764930552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45968.270764930552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45968.270764930552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45968.270764930552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45968.270764930552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45968.270764930552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45968.270764930552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45968.270764930552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45968.270764930552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45968.270764930552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45968.270764930552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45968.270764930552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45968.270764930552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45968.270764930552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45968.270764930552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45968.270764930552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45968.270764930552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45968.270764930552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45968.270764930552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45968.270764930552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45968.270764930552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45968.270764930552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45968.270764930552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45968.270764930552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45968.270764930552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45968.270764930552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45968.270764930552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45968.270764930552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45968.270764930552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45968.270764930552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45968.270764930552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45968.270764930552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45968.270764930552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45968.270764930552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45968.270764930552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45968.270764930552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45968.270764930552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45968.270764930552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45968.270764930552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45968.270764930552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45968.270764930552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45968.270764930552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45968.270764930552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45968.270764930552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45968.270764930552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45968.270764930552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45968.270764930552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45968.270764930552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45968.270764930552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45968.270764930552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45968.270764930552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45968.270764930552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45968.270764930552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45968.270764930552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45968.270764930552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45968.270764930552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45968.270764930552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45968.270764930552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45968.270764930552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45968.270764930552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45968.270764930552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45968.270764930552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45968.270764930552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45968.270764930552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45968.270764930552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45968.270764930552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45968.270764930552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45968.270764930552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45968.270764930552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45968.270764930552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45968.270764930552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45968.270764930552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45968.270764930552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45968.270764930552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45968.270764930552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45968.270764930552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45968.270764930552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45968.270764930552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45968.270764930552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45968.270764930552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45968.270764930552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45968.270764930552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45968.270764930552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45968.270764930552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45968.270764930552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45968.270764930552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45968.270764930552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45968.270764930552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45968.270764930552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45968.270764930552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45968.270764930552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45968.270764930552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45968.270764930552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45968.270764930552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45968.270764930552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45968.270764930552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45968.270764930552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45968.270764930552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45968.270764930552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45968.270764930552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45968.270764930552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45968.270764930552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45968.270764930552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45968.270764930552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45968.270764930552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45968.270764930552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45968.270764930552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45968.270764930552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45968.270764930552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45968.270764930552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45968.270764930552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45968.270764930552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45968.270764930552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45968.270764930552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45968.270764930552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45968.270764930552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45968.270764930552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45968.270764930552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45968.270764930552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45968.270764930552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45968.270764930552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45968.270764930552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45968.270764930552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45968.270764930552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45968.270764930552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45968.270764930552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45968.270764930552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45968.270764930552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45968.270764930552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45968.270764930552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45968.270764930552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45968.270764930552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45968.270764930552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45968.270764930552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45968.270764930552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45968.270764930552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45968.270764930552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45968.270764930552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45968.270764930552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45968.270764930552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45968.270764930552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45968.270764930552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45968.270764930552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45968.270764930552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45968.270764930552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45968.270764930552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45968.270764930552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45968.270764930552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45968.270764930552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45968.270764930552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45968.270764930552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45968.270764930552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45968.270764930552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45968.270764930552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45968.270764930552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45968.270764930552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45968.270764930552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45968.270764930552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45968.270764930552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45968.270764930552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45968.270764930552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45968.270764930552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45968.270764930552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45968.270764930552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45968.270764930552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45968.270764930552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45968.270764930552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45968.270764930552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45968.270764930552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45968.270764930552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45968.270764930552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45968.270764930552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45968.270764930552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45968.270764930552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45968.270764930552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45968.270764930552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45968.270764930552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45968.270764930552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45968.270764930552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45968.270764930552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45968.270764930552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45968.270764930552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45968.270764930552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45968.270764930552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45968.270764930552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45968.270764930552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45968.270764930552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45968.270764930552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45968.270764930552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45968.270764930552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45968.270764930552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45968.270764930552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45968.270764930552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45968.270764930552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45968.270764930552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45968.270764930552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45968.270764930552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45968.270764930552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45968.270764930552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45968.270764930552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45968.270764930552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45968.270764930552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45968.270764930552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45968.270764930552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45968.270764930552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45968.270764930552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45968.270764930552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45968.270764930552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45968.270764930552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45968.270764930552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45968.270764930552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45968.270764930552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45968.270764930552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45968.270764930552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45968.270764930552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45968.270764930552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45968.270764930552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45968.270764930552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45968.270764930552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45968.270764930552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45968.270764930552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45968.270764930552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45968.270764930552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45968.270764930552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45968.270764930552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45968.270764930552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45968.270764930552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45968.270764930552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45968.270764930552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45968.270764930552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45968.270764930552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45968.270764930552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45968.270764930552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45968.270764930552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45968.270764930552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45968.270764930552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45968.270764930552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45968.270764930552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45968.270764930552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45968.270764930552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45968.270764930552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45968.270764930552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45968.270764930552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45968.270764930552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45968.270764930552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45968.270764930552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45968.270764930552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45968.270764930552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45968.270764930552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45968.270764930552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45968.270764930552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45968.270764930552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45968.270764930552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45968.270764930552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45968.270764930552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45968.270764930552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45968.270764930552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45968.270764930552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45968.270764930552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45968.270764930552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45968.270764930552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45968.270764930552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45968.270764930552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45968.270764930552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45968.270764930552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45968.270764930552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45968.270764930552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45968.270764930552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45968.270764930552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45968.270764930552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45968.270764930552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45968.270764930552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45968.270764930552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45968.270764930552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45968.270764930552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45968.270764930552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45968.270764930552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45968.270764930552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45968.270764930552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45968.270764930552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45968.270764930552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45968.270764930552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45968.270764930552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45968.270764930552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45968.270764930552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45968.270764930552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45968.270764930552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45968.270764930552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45968.270764930552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45968.270764930552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45968.270764930552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45968.270764930552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45968.270764930552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45968.270764930552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45968.270764930552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45968.270764930552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45968.270764930552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45968.270764930552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45968.270764930552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45968.270764930552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45968.270764930552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45968.270764930552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45968.270764930552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45968.270764930552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45968.270764930552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45968.270764930552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45968.270764930552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45968.270764930552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45968.270764930552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45968.270764930552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45968.270764930552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45968.270764930552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45968.270764930552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45968.270764930552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45968.270764930552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45968.270764930552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45968.270764930552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45968.270764930552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45968.270764930552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45968.270764930552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45968.270764930552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45968.270764930552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45968.270764930552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45968.270764930552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45968.270764930552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45968.270764930552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45968.270764930552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45968.270764930552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45968.270764930552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45968.270764930552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45968.270764930552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45968.270764930552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45968.270764930552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45968.270764930552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45968.270764930552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45968.270764930552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45968.270764930552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45968.270764930552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45968.270764930552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45968.270764930552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45968.270764930552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45968.270764930552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45968.270764930552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45968.270764930552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45968.270764930552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45968.270764930552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45968.270764930552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45968.270764930552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45968.270764930552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45968.270764930552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45968.270764930552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45968.270764930552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45968.270764930552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45968.270764930552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45968.270764930552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45968.270764930552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45968.270764930552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45968.270764930552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45968.270764930552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45968.270764930552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45968.270764930552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45968.270764930552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45968.270764930552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45968.270764930552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45968.270764930552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45968.270764930552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45968.270764930552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45968.270764930552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45968.270764930552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45968.270764930552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45968.270764930552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45968.270764930552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45968.270764930552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45968.270764930552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45968.270764930552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45968.270764930552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45968.270764930552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45968.270764930552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45968.270764930552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45968.270764930552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45968.270764930552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45968.270764930552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45968.270764930552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45968.270764930552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45968.270764930552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45968.270764930552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45968.270764930552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45968.270764930552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45968.270764930552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45968.270764930552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45968.270764930552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45968.270764930552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45968.270764930552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45968.270764930552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45968.270764930552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45968.270764930552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45968.270764930552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45968.270764930552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45968.270764930552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45968.270764930552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45968.270764930552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45968.270764930552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45968.270764930552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45968.270764930552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45968.270764930552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45968.270764930552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45968.270764930552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45968.270764930552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45968.270764930552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45968.270764930552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45968.270764930552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45968.270764930552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45968.270764930552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45968.270764930552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45968.270764930552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45968.270764930552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45968.270764930552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45968.270764930552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45968.270764930552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45968.270764930552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45968.270764930552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45968.270764930552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45968.270764930552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45968.270764930552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45968.270764930552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45968.270764930552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45968.270764930552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45968.270764930552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45968.270764930552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45968.270764930552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45968.270764930552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45968.270764930552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45968.270764930552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45968.270764930552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45968.270764930552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45968.270764930552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45968.270764930552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45968.270764930552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45968.270764930552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45968.270764930552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45968.270764930552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45968.270764930552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45968.270764930552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45968.270764930552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45968.270764930552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45968.270764930552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45968.270764930552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45968.270764930552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45968.270764930552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45968.270764930552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45968.270764930552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45968.270764930552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45968.270764930552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45968.270764930552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45968.270764930552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45968.270764930552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45968.270764930552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45968.270764930552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45968.270764930552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45968.270764930552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45968.270764930552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45968.270764930552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45968.270764930552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45968.270764930552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45968.270764930552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45968.270764930552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45968.270764930552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45968.270764930552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45968.270764930552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45968.270764930552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45968.270764930552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45968.270764930552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45968.270764930552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45968.270764930552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45968.270764930552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45968.270764930552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45968.270764930552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45968.270764930552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45968.270764930552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45968.270764930552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45968.270764930552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45968.270764930552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45968.270764930552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45968.270764930552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45968.270764930552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45968.270764930552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45968.270764930552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45968.270764930552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45968.270764930552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45968.270764930552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45968.270764930552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45968.270764930552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45968.270764930552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45968.270764930552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45968.270764930552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45968.270764930552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45968.270764930552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45968.270764930552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45968.270764930552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45968.270764930552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45968.270764930552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45968.270764930552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45968.270764930552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45968.270764930552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45968.270764930552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45968.270764930552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45968.270764930552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45968.270764930552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45968.270764930552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45968.270764930552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45968.270764930552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45968.270764930552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45968.270764930552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45968.270764930552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45968.270764930552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45968.270764930552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45968.270764930552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45968.270764930552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45968.270764930552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45968.270764930552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45968.270764930552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45968.270764930552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45968.270764930552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45968.270764930552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45968.270764930552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45968.270764930552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45968.270764930552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45968.270764930552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45968.270764930552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45968.270764930552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45968.270764930552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45968.270764930552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45968.270764930552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45968.270764930552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45968.270764930552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45968.270764930552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45968.270764930552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45968.270764930552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45968.270764930552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45968.270764930552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45968.270764930552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45968.270764930552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45968.270764930552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45968.270764930552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45968.270764930552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45968.270764930552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45968.270764930552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45968.270764930552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45968.270764930552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45968.270764930552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45968.270764930552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45968.270764930552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45968.270764930552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45968.270764930552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45968.270764930552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45968.270764930552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45968.270764930552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45968.270764930552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45968.270764930552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45968.270764930552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45968.270764930552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45968.270764930552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45968.270764930552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45968.270764930552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45968.270764930552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45968.270764930552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45968.270764930552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45968.270764930552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45968.270764930552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45968.270764930552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45968.270764930552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45968.270764930552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45968.270764930552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45968.270764930552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45968.270764930552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45968.270764930552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45968.270764930552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45968.270764930552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45968.270764930552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45968.270764930552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45968.270764930552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45968.270764930552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45968.270764930552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45968.270764930552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45968.270764930552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45968.270764930552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45968.270764930552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45968.270764930552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45968.270764930552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45968.270764930552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45968.270764930552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45968.270764930552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45968.270764930552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45968.270764930552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45968.270764930552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45968.270764930552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45968.270764930552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45968.270764930552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45968.270764930552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45968.270764930552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45968.270764930552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45968.270764930552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45968.270764930552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45968.270764930552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45968.270764930552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45968.270764930552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45968.270764930552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45968.270764930552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45968.270764930552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45968.270764930552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45968.270764930552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45968.270764930552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45968.270764930552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45968.270764930552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45968.270764930552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45968.270764930552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45968.270764930552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45968.270764930552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45968.270764930552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45968.270764930552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45968.270764930552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45968.270764930552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45968.270764930552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45968.270764930552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45968.270764930552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45968.270764930552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45968.270764930552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45968.270764930552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45968.270764930552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45968.270764930552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45968.270764930552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45968.270764930552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45968.270764930552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45968.270764930552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45968.270764930552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45968.270764930552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45968.270764930552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45968.270764930552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45968.270764930552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45968.270764930552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45968.270764930552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45968.270764930552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45968.270764930552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45968.270764930552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45968.270764930552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45968.270764930552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45968.270764930552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45968.270764930552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45968.270764930552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45968.270764930552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45968.270764930552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45968.270764930552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45968.270764930552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45968.270764930552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45968.270764930552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45968.270764930552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45968.270764930552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45968.270764930552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45968.270764930552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45968.270764930552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45968.270764930552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45968.270764930552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45968.270764930552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45968.270764930552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45968.270764930552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45968.270764930552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45968.270764930552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45968.270764930552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45968.270764930552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45968.270764930552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45968.270764930552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45968.270764930552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45968.270764930552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45968.270764930552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45968.270764930552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45968.270764930552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45968.270764930552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45968.270764930552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45968.270764930552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45968.270764930552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45968.270764930552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45968.270764930552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45968.270764930552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45968.270764930552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45968.270764930552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45968.270764930552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45968.270764930552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45968.270764930552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45968.270764930552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45968.270764930552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45968.270764930552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45968.270764930552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45968.270764930552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45968.270764930552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45968.270764930552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45968.270764930552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45968.270764930552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45968.270764930552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45968.270764930552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45968.270764930552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45968.270764930552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45968.270764930552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45968.270764930552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45968.270764930552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45968.270764930552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45968.270764930552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45968.270764930552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45968.270764930552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45968.270764930552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45968.270764930552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45968.270764930552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45968.270764930552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45968.270764930552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45968.270764930552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45968.270764930552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45968.270764930552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45968.270764930552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45968.270764930552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45968.270764930552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45968.270764930552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45968.270764930552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45968.270764930552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45968.270764930552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45968.270764930552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45968.270764930552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45968.270764930552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45968.270764930552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45968.270764930552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45968.270764930552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45968.270764930552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45968.270764930552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45968.270764930552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45968.270764930552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45968.270764930552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45968.270764930552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45968.270764930552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45968.270764930552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45968.270764930552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45968.270764930552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45968.270764930552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45968.270764930552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45968.270764930552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45968.270764930552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45968.270764930552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45968.270764930552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45968.270764930552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45968.270764930552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45968.270764930552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45968.270764930552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45968.270764930552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45968.270764930552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45968.270764930552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45968.270764930552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45968.270764930552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45968.270764930552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45968.270764930552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45968.270764930552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45968.270764930552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45968.270764930552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45968.270764930552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45968.270764930552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45968.270764930552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45968.270764930552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45968.270764930552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45968.270764930552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45968.270764930552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45968.270764930552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45968.270764930552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45968.270764930552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45968.270764930552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45968.270764930552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45968.270764930552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45968.270764930552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45968.270764930552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45968.270764930552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45968.270764930552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45968.270764930552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45968.270764930552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45968.270764930552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45968.270764930552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45968.270764930552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45968.270764930552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45968.270764930552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45968.270764930552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45968.270764930552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45968.270764930552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45968.270764930552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45968.270764930552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45968.270764930552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45968.270764930552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45968.270764930552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45968.270764930552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45968.270764930552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45968.270764930552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45968.270764930552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45968.270764930552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45968.270764930552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45968.270764930552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45968.270764930552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45968.270764930552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45968.270764930552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45968.270764930552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45968.270764930552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45968.270764930552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45968.270764930552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45968.270764930552</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45968.270764930552</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45968.270764930552</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45968.270764930552</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45968.270764930552</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45968.270764930552</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45968.270764930552</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45968.270764930552</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45968.270764930552</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6"/>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264.79004733795591</v>
      </c>
      <c r="H2" s="96">
        <v>45703.474768518521</v>
      </c>
      <c r="I2" s="96" t="str">
        <f>IFERROR(VLOOKUP(D2,DB!A:F,6,0),"")</f>
        <v>SCECO</v>
      </c>
      <c r="J2" s="96" t="str">
        <f>IFERROR(VLOOKUP(D2,DB!A:G,7,0),"")</f>
        <v>Dead</v>
      </c>
      <c r="K2" s="98" t="s">
        <v>39110</v>
      </c>
      <c r="L2" s="92" t="str">
        <f>IFERROR(VLOOKUP(D2,DB!A:I,9,0),"")</f>
        <v>Latis</v>
      </c>
    </row>
    <row r="3" spans="1:16" ht="15" customHeight="1">
      <c r="A3" s="108" t="s">
        <v>39111</v>
      </c>
      <c r="B3" s="108" t="str">
        <f>IFERROR(VLOOKUP(D3,DB!A:K,11,0),"")</f>
        <v>R4</v>
      </c>
      <c r="C3" s="109">
        <v>1</v>
      </c>
      <c r="D3" s="92" t="s">
        <v>28304</v>
      </c>
      <c r="E3" s="95" t="s">
        <v>39021</v>
      </c>
      <c r="F3" s="112">
        <v>45968.180555555555</v>
      </c>
      <c r="G3" s="113">
        <f ca="1">IFERROR(NOW()-F3,"")</f>
        <v>9.0209374997357372E-2</v>
      </c>
      <c r="H3" s="112">
        <v>45968.175219907411</v>
      </c>
      <c r="I3" s="108" t="str">
        <f>IFERROR(VLOOKUP(D3,DB!A:F,6,0),"")</f>
        <v>SCECO</v>
      </c>
      <c r="J3" s="108" t="str">
        <f>IFERROR(VLOOKUP(D3,DB!A:G,7,0),"")</f>
        <v>Dead</v>
      </c>
      <c r="K3" s="114" t="s">
        <v>39112</v>
      </c>
      <c r="L3" s="110" t="str">
        <f>IFERROR(VLOOKUP(D3,DB!A:I,9,0),"")</f>
        <v>Latis</v>
      </c>
    </row>
    <row r="4" spans="1:16" ht="15" customHeight="1">
      <c r="A4" s="108" t="s">
        <v>39113</v>
      </c>
      <c r="B4" s="108" t="str">
        <f>IFERROR(VLOOKUP(D4,DB!A:K,11,0),"")</f>
        <v>R4</v>
      </c>
      <c r="C4" s="109">
        <v>3</v>
      </c>
      <c r="D4" s="92" t="s">
        <v>31199</v>
      </c>
      <c r="E4" s="95" t="s">
        <v>39021</v>
      </c>
      <c r="F4" s="112">
        <v>45968.222916666666</v>
      </c>
      <c r="G4" s="113">
        <f ca="1">IFERROR(NOW()-F4,"")</f>
        <v>4.7848263886407949E-2</v>
      </c>
      <c r="H4" s="112">
        <v>45968.186296296299</v>
      </c>
      <c r="I4" s="108" t="str">
        <f>IFERROR(VLOOKUP(D4,DB!A:F,6,0),"")</f>
        <v>SCECO</v>
      </c>
      <c r="J4" s="108" t="str">
        <f>IFERROR(VLOOKUP(D4,DB!A:G,7,0),"")</f>
        <v>Dead</v>
      </c>
      <c r="K4" s="114" t="s">
        <v>39114</v>
      </c>
      <c r="L4" s="110" t="str">
        <f>IFERROR(VLOOKUP(D4,DB!A:I,9,0),"")</f>
        <v>Latis</v>
      </c>
    </row>
    <row r="5" spans="1:16" ht="15" customHeight="1">
      <c r="A5" s="108"/>
      <c r="B5" s="108" t="str">
        <f>IFERROR(VLOOKUP(D5,DB!A:K,11,0),"")</f>
        <v/>
      </c>
      <c r="C5" s="109"/>
      <c r="D5" s="92"/>
      <c r="E5" s="95"/>
      <c r="F5" s="112"/>
      <c r="G5" s="113">
        <f ca="1">IFERROR(NOW()-F5,"")</f>
        <v>45968.270764930552</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45968.270764930552</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45968.270764930552</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45968.270764930552</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45968.270764930552</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45968.270764930552</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45968.270764930552</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45968.270764930552</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45968.270764930552</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45968.270764930552</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45968.270764930552</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45968.270764930552</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45968.270764930552</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45968.270764930552</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45968.270764930552</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45968.270764930552</v>
      </c>
      <c r="H20" s="112"/>
      <c r="I20" s="108" t="str">
        <f>IFERROR(VLOOKUP(D20,DB!A:F,6,0),"")</f>
        <v/>
      </c>
      <c r="J20" s="108" t="str">
        <f>IFERROR(VLOOKUP(D20,DB!A:G,7,0),"")</f>
        <v/>
      </c>
      <c r="K20" s="114"/>
      <c r="L20" s="110" t="str">
        <f>IFERROR(VLOOKUP(D20,DB!A:I,9,0),"")</f>
        <v/>
      </c>
    </row>
    <row r="21" spans="1:12" ht="15" customHeight="1">
      <c r="A21" s="153"/>
      <c r="B21" s="153" t="str">
        <f>IFERROR(VLOOKUP(D21,DB!A:K,11,0),"")</f>
        <v/>
      </c>
      <c r="C21" s="94"/>
      <c r="D21" s="92"/>
      <c r="E21" s="95"/>
      <c r="F21" s="96"/>
      <c r="G21" s="154">
        <f ca="1">IFERROR(NOW()-F21,"")</f>
        <v>45968.270764930552</v>
      </c>
      <c r="H21" s="96"/>
      <c r="I21" s="153" t="str">
        <f>IFERROR(VLOOKUP(D21,DB!A:F,6,0),"")</f>
        <v/>
      </c>
      <c r="J21" s="153" t="str">
        <f>IFERROR(VLOOKUP(D21,DB!A:G,7,0),"")</f>
        <v/>
      </c>
      <c r="K21" s="98"/>
      <c r="L21" s="92" t="str">
        <f>IFERROR(VLOOKUP(D21,DB!A:I,9,0),"")</f>
        <v/>
      </c>
    </row>
    <row r="22" spans="1:12" ht="15" customHeight="1">
      <c r="A22" s="153"/>
      <c r="B22" s="153" t="str">
        <f>IFERROR(VLOOKUP(D22,DB!A:K,11,0),"")</f>
        <v/>
      </c>
      <c r="C22" s="94"/>
      <c r="D22" s="92"/>
      <c r="E22" s="95"/>
      <c r="F22" s="96"/>
      <c r="G22" s="154">
        <f ca="1">IFERROR(NOW()-F22,"")</f>
        <v>45968.270764930552</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45968.270764930552</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45968.270764930552</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45968.270764930552</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45968.270764930552</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45968.270764930552</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45968.270764930552</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45968.270764930552</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45968.270764930552</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45968.270764930552</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45968.270764930552</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45968.270764930552</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45968.270764930552</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45968.270764930552</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45968.270764930552</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45968.270764930552</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45968.270764930552</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45968.270764930552</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45968.270764930552</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45968.270764930552</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45968.270764930552</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45968.270764930552</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45968.270764930552</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45968.270764930552</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45968.270764930552</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45968.270764930552</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45968.270764930552</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45968.270764930552</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45968.270764930552</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45968.270764930552</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45968.270764930552</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45968.270764930552</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45968.270764930552</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45968.270764930552</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45968.270764930552</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45968.270764930552</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45968.270764930552</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45968.270764930552</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45968.270764930552</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45968.270764930552</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45968.270764930552</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45968.270764930552</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45968.270764930552</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45968.270764930552</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45968.270764930552</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45968.270764930552</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45968.270764930552</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45968.270764930552</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45968.270764930552</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45968.270764930552</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45968.270764930552</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45968.270764930552</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45968.270764930552</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45968.270764930552</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45968.270764930552</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45968.270764930552</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45968.270764930552</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45968.270764930552</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45968.270764930552</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45968.270764930552</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45968.270764930552</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45968.270764930552</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45968.270764930552</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45968.270764930552</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45968.270764930552</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45968.270764930552</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45968.270764930552</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45968.270764930552</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45968.270764930552</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45968.270764930552</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45968.270764930552</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45968.270764930552</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45968.270764930552</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45968.270764930552</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45968.270764930552</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45968.270764930552</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45968.270764930552</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45968.270764930552</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45968.270764930552</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45968.270764930552</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45968.270764930552</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45968.270764930552</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45968.270764930552</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45968.270764930552</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45968.270764930552</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45968.270764930552</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45968.270764930552</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45968.270764930552</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45968.270764930552</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45968.270764930552</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45968.270764930552</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45968.270764930552</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45968.270764930552</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45968.270764930552</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45968.270764930552</v>
      </c>
      <c r="H116" s="96"/>
      <c r="I116" s="153" t="str">
        <f>IFERROR(VLOOKUP(D116,DB!A:F,6,0),"")</f>
        <v/>
      </c>
      <c r="J116" s="153" t="str">
        <f>IFERROR(VLOOKUP(D116,DB!A:G,7,0),"")</f>
        <v/>
      </c>
      <c r="K116" s="98"/>
      <c r="L116" s="92" t="str">
        <f>IFERROR(VLOOKUP(D116,DB!A:I,9,0),"")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6"/>
  <sheetViews>
    <sheetView workbookViewId="0">
      <selection activeCell="K7" sqref="K7"/>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39115</v>
      </c>
      <c r="B2" s="37" t="str">
        <f>IFERROR(VLOOKUP(D2,DB!A:K,11,0),"")</f>
        <v>R5</v>
      </c>
      <c r="C2" s="37">
        <v>3</v>
      </c>
      <c r="D2" s="107" t="s">
        <v>36011</v>
      </c>
      <c r="E2" s="37" t="s">
        <v>39021</v>
      </c>
      <c r="F2" s="38">
        <v>45891.832060185188</v>
      </c>
      <c r="G2" s="123">
        <f ca="1">IFERROR(NOW()-F2,"")</f>
        <v>76.438704745363793</v>
      </c>
      <c r="H2" s="38">
        <v>45891.790393518517</v>
      </c>
      <c r="I2" s="37" t="str">
        <f>IFERROR(VLOOKUP(D2,DB!A:F,6,0),"")</f>
        <v>Generator-SG</v>
      </c>
      <c r="J2" s="37" t="str">
        <f>IFERROR(VLOOKUP(D2,DB!A:G,7,0),"")</f>
        <v>Vandalized</v>
      </c>
      <c r="K2" s="37" t="s">
        <v>39116</v>
      </c>
      <c r="L2" s="37" t="str">
        <f>IFERROR(VLOOKUP(D2,DB!A:I,9,0),"")</f>
        <v>Latis</v>
      </c>
      <c r="M2" s="106"/>
    </row>
    <row r="3" spans="1:13" ht="30.75">
      <c r="A3" s="37" t="s">
        <v>39117</v>
      </c>
      <c r="B3" s="37" t="str">
        <f>IFERROR(VLOOKUP(D3,DB!A:K,11,0),"")</f>
        <v>R5</v>
      </c>
      <c r="C3" s="37">
        <v>1</v>
      </c>
      <c r="D3" s="37" t="s">
        <v>33268</v>
      </c>
      <c r="E3" s="37" t="s">
        <v>39102</v>
      </c>
      <c r="F3" s="38">
        <v>45926.188877314817</v>
      </c>
      <c r="G3" s="123">
        <f t="shared" ref="G3" ca="1" si="0">IFERROR(NOW()-F3,"")</f>
        <v>42.081887615735468</v>
      </c>
      <c r="H3" s="38">
        <v>45926.158159722225</v>
      </c>
      <c r="I3" s="37" t="str">
        <f>IFERROR(VLOOKUP(D3,DB!A:F,6,0),"")</f>
        <v>SCECO</v>
      </c>
      <c r="J3" s="37" t="str">
        <f>IFERROR(VLOOKUP(D3,DB!A:G,7,0),"")</f>
        <v>Good</v>
      </c>
      <c r="K3" s="37" t="s">
        <v>39118</v>
      </c>
      <c r="L3" s="37" t="str">
        <f>IFERROR(VLOOKUP(D3,DB!A:I,9,0),"")</f>
        <v>Latis</v>
      </c>
      <c r="M3" s="106"/>
    </row>
    <row r="4" spans="1:13" ht="48" customHeight="1">
      <c r="A4" s="131" t="s">
        <v>39119</v>
      </c>
      <c r="B4" s="131" t="str">
        <f>IFERROR(VLOOKUP(D4,DB!A:K,11,0),"")</f>
        <v>R5</v>
      </c>
      <c r="C4" s="131">
        <v>1</v>
      </c>
      <c r="D4" s="131" t="s">
        <v>34758</v>
      </c>
      <c r="E4" s="131" t="s">
        <v>39102</v>
      </c>
      <c r="F4" s="132">
        <v>45948.661111111112</v>
      </c>
      <c r="G4" s="133">
        <f ca="1">IFERROR(NOW()-F4,"")</f>
        <v>19.6096538194397</v>
      </c>
      <c r="H4" s="132">
        <v>45948.661111111112</v>
      </c>
      <c r="I4" s="131" t="str">
        <f>IFERROR(VLOOKUP(D4,DB!A:F,6,0),"")</f>
        <v>SCECO</v>
      </c>
      <c r="J4" s="131" t="str">
        <f>IFERROR(VLOOKUP(D4,DB!A:G,7,0),"")</f>
        <v>Dead</v>
      </c>
      <c r="K4" s="131" t="s">
        <v>39120</v>
      </c>
      <c r="L4" s="131" t="str">
        <f>IFERROR(VLOOKUP(D4,DB!A:I,9,0),"")</f>
        <v>Latis</v>
      </c>
    </row>
    <row r="5" spans="1:13" ht="30.75">
      <c r="A5" s="131" t="s">
        <v>39121</v>
      </c>
      <c r="B5" s="131" t="str">
        <f>IFERROR(VLOOKUP(D5,DB!A:K,11,0),"")</f>
        <v>R5</v>
      </c>
      <c r="C5" s="131">
        <v>1</v>
      </c>
      <c r="D5" s="131" t="s">
        <v>32330</v>
      </c>
      <c r="E5" s="131" t="s">
        <v>39122</v>
      </c>
      <c r="F5" s="132">
        <v>45967.840555555558</v>
      </c>
      <c r="G5" s="133">
        <f ca="1">IFERROR(NOW()-F5,"")</f>
        <v>0.43020937499386491</v>
      </c>
      <c r="H5" s="132">
        <v>45967.805902777778</v>
      </c>
      <c r="I5" s="131" t="str">
        <f>IFERROR(VLOOKUP(D5,DB!A:F,6,0),"")</f>
        <v>SCECO</v>
      </c>
      <c r="J5" s="131" t="str">
        <f>IFERROR(VLOOKUP(D5,DB!A:G,7,0),"")</f>
        <v>Dead</v>
      </c>
      <c r="K5" s="131" t="s">
        <v>39123</v>
      </c>
      <c r="L5" s="131" t="str">
        <f>IFERROR(VLOOKUP(D5,DB!A:I,9,0),"")</f>
        <v>Latis</v>
      </c>
    </row>
    <row r="6" spans="1:13" ht="15">
      <c r="A6" s="131" t="s">
        <v>39124</v>
      </c>
      <c r="B6" s="131" t="str">
        <f>IFERROR(VLOOKUP(D6,DB!A:K,11,0),"")</f>
        <v>R5</v>
      </c>
      <c r="C6" s="131">
        <v>1</v>
      </c>
      <c r="D6" s="131" t="s">
        <v>34734</v>
      </c>
      <c r="E6" s="131" t="s">
        <v>39122</v>
      </c>
      <c r="F6" s="132">
        <v>45968.17765046296</v>
      </c>
      <c r="G6" s="133">
        <f ca="1">IFERROR(NOW()-F6,"")</f>
        <v>9.3114467592386063E-2</v>
      </c>
      <c r="H6" s="132">
        <v>45968.172002314815</v>
      </c>
      <c r="I6" s="131" t="str">
        <f>IFERROR(VLOOKUP(D6,DB!A:F,6,0),"")</f>
        <v>SCECO</v>
      </c>
      <c r="J6" s="131" t="str">
        <f>IFERROR(VLOOKUP(D6,DB!A:G,7,0),"")</f>
        <v>Vandalized</v>
      </c>
      <c r="K6" s="131" t="s">
        <v>39125</v>
      </c>
      <c r="L6" s="131" t="str">
        <f>IFERROR(VLOOKUP(D6,DB!A:I,9,0),"")</f>
        <v>Latis</v>
      </c>
    </row>
    <row r="7" spans="1:13" ht="15">
      <c r="A7" s="131"/>
      <c r="B7" s="131" t="str">
        <f>IFERROR(VLOOKUP(D7,DB!A:K,11,0),"")</f>
        <v/>
      </c>
      <c r="C7" s="131"/>
      <c r="D7" s="131"/>
      <c r="E7" s="131"/>
      <c r="F7" s="132"/>
      <c r="G7" s="133">
        <f ca="1">IFERROR(NOW()-F7,"")</f>
        <v>45968.270764930552</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45968.270764930552</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45968.270764930552</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45968.270764930552</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45968.270764930552</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45968.270764930552</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45968.270764930552</v>
      </c>
      <c r="H13" s="132"/>
      <c r="I13" s="131" t="str">
        <f>IFERROR(VLOOKUP(D13,DB!A:F,6,0),"")</f>
        <v/>
      </c>
      <c r="J13" s="131" t="str">
        <f>IFERROR(VLOOKUP(D13,DB!A:G,7,0),"")</f>
        <v/>
      </c>
      <c r="K13" s="131"/>
      <c r="L13" s="131" t="str">
        <f>IFERROR(VLOOKUP(D13,DB!A:I,9,0),"")</f>
        <v/>
      </c>
    </row>
    <row r="14" spans="1:13" ht="15">
      <c r="A14" s="137"/>
      <c r="B14" s="137" t="str">
        <f>IFERROR(VLOOKUP(D14,DB!A:K,11,0),"")</f>
        <v/>
      </c>
      <c r="C14" s="137"/>
      <c r="D14" s="137"/>
      <c r="E14" s="137"/>
      <c r="F14" s="138"/>
      <c r="G14" s="139">
        <f ca="1">IFERROR(NOW()-F14,"")</f>
        <v>45968.270764930552</v>
      </c>
      <c r="H14" s="138"/>
      <c r="I14" s="137" t="str">
        <f>IFERROR(VLOOKUP(D14,DB!A:F,6,0),"")</f>
        <v/>
      </c>
      <c r="J14" s="137" t="str">
        <f>IFERROR(VLOOKUP(D14,DB!A:G,7,0),"")</f>
        <v/>
      </c>
      <c r="K14" s="137"/>
      <c r="L14" s="137" t="str">
        <f>IFERROR(VLOOKUP(D14,DB!A:I,9,0),"")</f>
        <v/>
      </c>
    </row>
    <row r="15" spans="1:13" ht="15">
      <c r="A15" s="137"/>
      <c r="B15" s="137" t="str">
        <f>IFERROR(VLOOKUP(D15,DB!A:K,11,0),"")</f>
        <v/>
      </c>
      <c r="C15" s="137"/>
      <c r="D15" s="137"/>
      <c r="E15" s="137"/>
      <c r="F15" s="138"/>
      <c r="G15" s="139">
        <f ca="1">IFERROR(NOW()-F15,"")</f>
        <v>45968.270764930552</v>
      </c>
      <c r="H15" s="138"/>
      <c r="I15" s="137" t="str">
        <f>IFERROR(VLOOKUP(D15,DB!A:F,6,0),"")</f>
        <v/>
      </c>
      <c r="J15" s="137" t="str">
        <f>IFERROR(VLOOKUP(D15,DB!A:G,7,0),"")</f>
        <v/>
      </c>
      <c r="K15" s="137"/>
      <c r="L15" s="137" t="str">
        <f>IFERROR(VLOOKUP(D15,DB!A:I,9,0),"")</f>
        <v/>
      </c>
    </row>
    <row r="16" spans="1:13" ht="15">
      <c r="A16" s="137"/>
      <c r="B16" s="137" t="str">
        <f>IFERROR(VLOOKUP(D16,DB!A:K,11,0),"")</f>
        <v/>
      </c>
      <c r="C16" s="137"/>
      <c r="D16" s="137"/>
      <c r="E16" s="137"/>
      <c r="F16" s="138"/>
      <c r="G16" s="139">
        <f ca="1">IFERROR(NOW()-F16,"")</f>
        <v>45968.270764930552</v>
      </c>
      <c r="H16" s="138"/>
      <c r="I16" s="137" t="str">
        <f>IFERROR(VLOOKUP(D16,DB!A:F,6,0),"")</f>
        <v/>
      </c>
      <c r="J16" s="137" t="str">
        <f>IFERROR(VLOOKUP(D16,DB!A:G,7,0),"")</f>
        <v/>
      </c>
      <c r="K16" s="137"/>
      <c r="L16" s="137" t="str">
        <f>IFERROR(VLOOKUP(D16,DB!A:I,9,0),"")</f>
        <v/>
      </c>
    </row>
    <row r="17" spans="1:12" ht="15.75">
      <c r="A17" s="137"/>
      <c r="B17" s="137" t="str">
        <f>IFERROR(VLOOKUP(D17,DB!A:K,11,0),"")</f>
        <v/>
      </c>
      <c r="C17" s="137"/>
      <c r="D17" s="155"/>
      <c r="E17" s="137"/>
      <c r="F17" s="138"/>
      <c r="G17" s="139">
        <f ca="1">IFERROR(NOW()-F17,"")</f>
        <v>45968.270764930552</v>
      </c>
      <c r="H17" s="138"/>
      <c r="I17" s="137" t="str">
        <f>IFERROR(VLOOKUP(D17,DB!A:F,6,0),"")</f>
        <v/>
      </c>
      <c r="J17" s="137" t="str">
        <f>IFERROR(VLOOKUP(D17,DB!A:G,7,0),"")</f>
        <v/>
      </c>
      <c r="K17" s="137"/>
      <c r="L17" s="137" t="str">
        <f>IFERROR(VLOOKUP(D17,DB!A:I,9,0),"")</f>
        <v/>
      </c>
    </row>
    <row r="18" spans="1:12" ht="15">
      <c r="A18" s="137"/>
      <c r="B18" s="137" t="str">
        <f>IFERROR(VLOOKUP(D18,DB!A:K,11,0),"")</f>
        <v/>
      </c>
      <c r="C18" s="137"/>
      <c r="D18" s="137"/>
      <c r="E18" s="137"/>
      <c r="F18" s="138"/>
      <c r="G18" s="139">
        <f ca="1">IFERROR(NOW()-F18,"")</f>
        <v>45968.270764930552</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45968.270764930552</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45968.270764930552</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45968.270764930552</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45968.270764930552</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45968.270764930552</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45968.270764930552</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45968.270764930552</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45968.270764930552</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45968.270764930552</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45968.270764930552</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45968.270764930552</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45968.270764930552</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45968.270764930552</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45968.270764930552</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45968.270764930552</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45968.270764930552</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45968.270764930552</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45968.270764930552</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45968.270764930552</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45968.270764930552</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45968.270764930552</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45968.270764930552</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45968.270764930552</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45968.270764930552</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45968.270764930552</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45968.270764930552</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45968.270764930552</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45968.270764930552</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45968.270764930552</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45968.270764930552</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45968.270764930552</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45968.270764930552</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45968.270764930552</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45968.270764930552</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45968.270764930552</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45968.270764930552</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45968.270764930552</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45968.270764930552</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45968.270764930552</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45968.270764930552</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45968.270764930552</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45968.270764930552</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45968.270764930552</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45968.270764930552</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45968.270764930552</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45968.270764930552</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45968.270764930552</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45968.270764930552</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45968.270764930552</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45968.270764930552</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45968.270764930552</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45968.270764930552</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45968.270764930552</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45968.270764930552</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45968.270764930552</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45968.270764930552</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45968.270764930552</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45968.270764930552</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45968.270764930552</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45968.270764930552</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45968.270764930552</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45968.270764930552</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45968.270764930552</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45968.270764930552</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45968.270764930552</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45968.270764930552</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45968.270764930552</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45968.270764930552</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45968.270764930552</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45968.270764930552</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45968.270764930552</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45968.270764930552</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45968.270764930552</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45968.270764930552</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45968.270764930552</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45968.270764930552</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45968.270764930552</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45968.270764930552</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45968.270764930552</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45968.270764930552</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45968.270764930552</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45968.270764930552</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45968.270764930552</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45968.270764930552</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45968.270764930552</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45968.270764930552</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45968.270764930552</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45968.270764930552</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45968.270764930552</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45968.270764930552</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45968.270764930552</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45968.270764930552</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45968.270764930552</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45968.270764930552</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45968.270764930552</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45968.270764930552</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45968.270764930552</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45968.270764930552</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45968.270764930552</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45968.270764930552</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45968.270764930552</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45968.270764930552</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45968.270764930552</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45968.270764930552</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45968.270764930552</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45968.270764930552</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45968.270764930552</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45968.270764930552</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45968.270764930552</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45968.270764930552</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45968.270764930552</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45968.270764930552</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45968.270764930552</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45968.270764930552</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45968.270764930552</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45968.270764930552</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45968.270764930552</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45968.270764930552</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45968.270764930552</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45968.270764930552</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45968.270764930552</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45968.270764930552</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45968.270764930552</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45968.270764930552</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45968.270764930552</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45968.270764930552</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45968.270764930552</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45968.270764930552</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45968.270764930552</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45968.270764930552</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45968.270764930552</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45968.270764930552</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45968.270764930552</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45968.270764930552</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45968.270764930552</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45968.270764930552</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45968.270764930552</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45968.270764930552</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45968.270764930552</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45968.270764930552</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45968.270764930552</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45968.270764930552</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45968.270764930552</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45968.270764930552</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45968.270764930552</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45968.270764930552</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45968.270764930552</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45968.270764930552</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45968.270764930552</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45968.270764930552</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45968.270764930552</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45968.270764930552</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45968.270764930552</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45968.270764930552</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45968.270764930552</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45968.270764930552</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45968.270764930552</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45968.270764930552</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45968.270764930552</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45968.270764930552</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45968.270764930552</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45968.270764930552</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45968.270764930552</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45968.270764930552</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45968.270764930552</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45968.270764930552</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45968.270764930552</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45968.270764930552</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45968.270764930552</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45968.270764930552</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45968.270764930552</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45968.270764930552</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45968.270764930552</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45968.270764930552</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45968.270764930552</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45968.270764930552</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45968.270764930552</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45968.270764930552</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45968.270764930552</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45968.270764930552</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45968.270764930552</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45968.270764930552</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45968.270764930552</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45968.270764930552</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45968.270764930552</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45968.270764930552</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45968.270764930552</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45968.270764930552</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45968.270764930552</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45968.270764930552</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45968.270764930552</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45968.270764930552</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45968.270764930552</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45968.270764930552</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45968.270764930552</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45968.270764930552</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45968.270764930552</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45968.270764930552</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45968.270764930552</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45968.270764930552</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45968.270764930552</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45968.270764930552</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45968.270764930552</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45968.270764930552</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45968.270764930552</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45968.270764930552</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45968.270764930552</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45968.270764930552</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45968.270764930552</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45968.270764930552</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45968.270764930552</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45968.270764930552</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45968.270764930552</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45968.270764930552</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45968.270764930552</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45968.270764930552</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45968.270764930552</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45968.270764930552</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45968.270764930552</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45968.270764930552</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45968.270764930552</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45968.270764930552</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45968.270764930552</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45968.270764930552</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45968.270764930552</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45968.270764930552</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45968.270764930552</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45968.270764930552</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45968.270764930552</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45968.270764930552</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45968.270764930552</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45968.270764930552</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45968.270764930552</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45968.270764930552</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45968.270764930552</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45968.270764930552</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45968.270764930552</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45968.270764930552</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45968.270764930552</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45968.270764930552</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45968.270764930552</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45968.270764930552</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45968.270764930552</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45968.270764930552</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45968.270764930552</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45968.270764930552</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45968.270764930552</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45968.270764930552</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45968.270764930552</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45968.270764930552</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45968.270764930552</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45968.270764930552</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45968.270764930552</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45968.270764930552</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45968.270764930552</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45968.270764930552</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45968.270764930552</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45968.270764930552</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45968.270764930552</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45968.270764930552</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45968.270764930552</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45968.270764930552</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45968.270764930552</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45968.270764930552</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45968.270764930552</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45968.270764930552</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45968.270764930552</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45968.270764930552</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45968.270764930552</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45968.270764930552</v>
      </c>
      <c r="H288" s="138"/>
      <c r="I288" s="137" t="str">
        <f>IFERROR(VLOOKUP(D288,DB!A:F,6,0),"")</f>
        <v/>
      </c>
      <c r="J288" s="137" t="str">
        <f>IFERROR(VLOOKUP(D288,DB!A:G,7,0),"")</f>
        <v/>
      </c>
      <c r="K288" s="137"/>
      <c r="L288" s="137" t="str">
        <f>IFERROR(VLOOKUP(D288,DB!A:I,9,0),"")</f>
        <v/>
      </c>
    </row>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8" ht="15"/>
    <row r="399" ht="15"/>
    <row r="400" ht="15"/>
    <row r="401" ht="15"/>
    <row r="402" ht="15"/>
    <row r="403" ht="15"/>
    <row r="404" ht="15"/>
    <row r="405" ht="15"/>
    <row r="406" ht="15"/>
    <row r="407" ht="15"/>
    <row r="408"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8" ht="15"/>
    <row r="499" ht="15"/>
    <row r="500" ht="15"/>
    <row r="501" ht="15"/>
    <row r="502" ht="15"/>
    <row r="527" ht="15"/>
    <row r="528" ht="15"/>
    <row r="529" ht="15"/>
    <row r="530" ht="15"/>
    <row r="531" ht="15"/>
    <row r="532" ht="15"/>
    <row r="533" ht="15"/>
    <row r="534" ht="15"/>
    <row r="535" ht="15"/>
    <row r="536" ht="15"/>
    <row r="537"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826" ht="15"/>
    <row r="827" ht="15"/>
    <row r="828" ht="15"/>
    <row r="829" ht="15"/>
    <row r="830" ht="15"/>
    <row r="831" ht="15"/>
    <row r="832"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9" ht="15"/>
    <row r="1050" ht="15"/>
    <row r="1051" ht="15"/>
    <row r="1053" ht="15"/>
    <row r="1054" ht="15"/>
    <row r="1055" ht="15"/>
    <row r="1056" ht="15"/>
    <row r="1057" ht="15"/>
    <row r="1058" ht="15"/>
    <row r="1059" ht="15"/>
    <row r="1060" ht="15"/>
    <row r="1061" ht="15"/>
    <row r="1063" ht="15"/>
    <row r="1064" ht="15"/>
    <row r="1065" ht="15"/>
    <row r="1066" ht="15"/>
    <row r="1067" ht="15"/>
    <row r="1068" ht="15"/>
    <row r="1069" ht="15"/>
    <row r="1070" ht="15"/>
    <row r="1071" ht="15"/>
    <row r="1072" ht="15"/>
    <row r="1073" ht="15"/>
    <row r="1074" ht="15"/>
    <row r="1075" ht="15"/>
    <row r="1076" ht="15"/>
    <row r="1077" ht="15"/>
    <row r="1078" ht="15"/>
    <row r="1079" ht="15"/>
    <row r="1081" ht="15"/>
    <row r="1082" ht="15"/>
    <row r="1083" ht="15"/>
    <row r="1084" ht="15"/>
    <row r="1085" ht="15"/>
    <row r="1086"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3" ht="15"/>
    <row r="1164" ht="15"/>
    <row r="1165" ht="15"/>
    <row r="1168" ht="15"/>
    <row r="1169" ht="15"/>
    <row r="1172" ht="15"/>
    <row r="1173" ht="15"/>
    <row r="1174" ht="15"/>
    <row r="1175" ht="15"/>
    <row r="1176" ht="15"/>
    <row r="1177" ht="15"/>
    <row r="1178" ht="15"/>
    <row r="1179" ht="15"/>
    <row r="1180" ht="15"/>
    <row r="1186" ht="15"/>
    <row r="1187" ht="15"/>
    <row r="1188" ht="15"/>
    <row r="1189" ht="15"/>
    <row r="1190" ht="15"/>
    <row r="1191" ht="15"/>
    <row r="1192" ht="15"/>
    <row r="1193" ht="15"/>
    <row r="1194" ht="15"/>
    <row r="1202" ht="15"/>
    <row r="1203" ht="15"/>
    <row r="1204" ht="15"/>
    <row r="1205" ht="15"/>
    <row r="1206" ht="15"/>
    <row r="1207" ht="15"/>
    <row r="1208" ht="15"/>
    <row r="1209" ht="15"/>
    <row r="1210" ht="15"/>
    <row r="1211" ht="15"/>
    <row r="1212" ht="15"/>
    <row r="1213" ht="15"/>
    <row r="1214" ht="15"/>
    <row r="1215" ht="15"/>
    <row r="1216" ht="15"/>
    <row r="1217" ht="15"/>
    <row r="1218" ht="15"/>
    <row r="1220" ht="15"/>
    <row r="1221" ht="15"/>
    <row r="1223" ht="15"/>
    <row r="1224" ht="15"/>
    <row r="1225" ht="15"/>
    <row r="1226" ht="15"/>
    <row r="1229" ht="15"/>
    <row r="1230" ht="15"/>
    <row r="1231" ht="15"/>
    <row r="1242" ht="15"/>
    <row r="1245" ht="15"/>
    <row r="1246" ht="15"/>
  </sheetData>
  <dataValidations count="2">
    <dataValidation allowBlank="1" showInputMessage="1" showErrorMessage="1" sqref="E1" xr:uid="{920C6338-E771-4DAE-8C89-92A9093EA4DE}"/>
    <dataValidation type="list" allowBlank="1" showInputMessage="1" showErrorMessage="1" sqref="E2:E28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workbookViewId="0">
      <selection activeCell="D4" sqref="D4"/>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45968.270764930552</v>
      </c>
      <c r="H2" s="150"/>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45968.270764930552</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45968.270764930552</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45968.270764930552</v>
      </c>
      <c r="H5" s="150"/>
      <c r="I5" s="86" t="str">
        <f>IFERROR(VLOOKUP(D5,DB!A:F,6,0),"")</f>
        <v/>
      </c>
      <c r="J5" s="61" t="str">
        <f>IFERROR(VLOOKUP(D5,DB!A:G,7,0),"")</f>
        <v/>
      </c>
      <c r="K5" s="151"/>
      <c r="L5" s="152" t="str">
        <f>IFERROR(VLOOKUP(D5,DB!A:I,9,0),"")</f>
        <v/>
      </c>
    </row>
    <row r="6" spans="1:12" ht="31.5" customHeight="1">
      <c r="A6" s="86"/>
      <c r="B6" s="61" t="str">
        <f>IFERROR(VLOOKUP(D6,DB!A:K,11,0),"")</f>
        <v/>
      </c>
      <c r="C6" s="61"/>
      <c r="D6" s="155"/>
      <c r="E6" s="61"/>
      <c r="F6" s="148"/>
      <c r="G6" s="149">
        <f ca="1">IFERROR(NOW()-F6,"-")</f>
        <v>45968.270764930552</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45968.270764930552</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45968.270764930552</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45968.270764930552</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45968.270764930552</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45968.270764930552</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45968.270764930552</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45968.270764930552</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45968.270764930552</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45968.270764930552</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45968.270764930552</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45968.270764930552</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45968.270764930552</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45968.270764930552</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45968.270764930552</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45968.270764930552</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45968.270764930552</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45968.270764930552</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45968.270764930552</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45968.270764930552</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45968.270764930552</v>
      </c>
      <c r="H26" s="150"/>
      <c r="I26" s="86" t="str">
        <f>IFERROR(VLOOKUP(D26,DB!A:F,6,0),"")</f>
        <v/>
      </c>
      <c r="J26" s="61" t="str">
        <f>IFERROR(VLOOKUP(D26,DB!A:G,7,0),"")</f>
        <v/>
      </c>
      <c r="K26" s="151"/>
      <c r="L26" s="152"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2025-11-07T03:31:00Z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